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64" windowHeight="9137" firstSheet="2" activeTab="2"/>
  </bookViews>
  <sheets>
    <sheet name="参数表(不打印)" sheetId="1" r:id="rId1"/>
    <sheet name="主要参数表（老版）" sheetId="2" state="hidden" r:id="rId2"/>
    <sheet name="主要参数表（新版）" sheetId="3" r:id="rId3"/>
    <sheet name="钻孔" sheetId="4" state="hidden" r:id="rId4"/>
    <sheet name="槽探" sheetId="5" state="hidden" r:id="rId5"/>
    <sheet name="浅井" sheetId="6" state="hidden"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2" hidden="1">{#N/A,#N/A,FALSE,"Aging Summary";#N/A,#N/A,FALSE,"Ratio Analysis";#N/A,#N/A,FALSE,"Test 120 Day Accts";#N/A,#N/A,FALSE,"Tickmarks"}</definedName>
    <definedName name="a" hidden="1">{#N/A,#N/A,FALSE,"Aging Summary";#N/A,#N/A,FALSE,"Ratio Analysis";#N/A,#N/A,FALSE,"Test 120 Day Accts";#N/A,#N/A,FALSE,"Tickmarks"}</definedName>
    <definedName name="aa" localSheetId="4" hidden="1">{#N/A,#N/A,FALSE,"Aging Summary";#N/A,#N/A,FALSE,"Ratio Analysis";#N/A,#N/A,FALSE,"Test 120 Day Accts";#N/A,#N/A,FALSE,"Tickmarks"}</definedName>
    <definedName name="aa" localSheetId="5" hidden="1">{#N/A,#N/A,FALSE,"Aging Summary";#N/A,#N/A,FALSE,"Ratio Analysis";#N/A,#N/A,FALSE,"Test 120 Day Accts";#N/A,#N/A,FALSE,"Tickmarks"}</definedName>
    <definedName name="aa" localSheetId="1" hidden="1">{#N/A,#N/A,FALSE,"Aging Summary";#N/A,#N/A,FALSE,"Ratio Analysis";#N/A,#N/A,FALSE,"Test 120 Day Accts";#N/A,#N/A,FALSE,"Tickmarks"}</definedName>
    <definedName name="aa" localSheetId="2" hidden="1">{#N/A,#N/A,FALSE,"Aging Summary";#N/A,#N/A,FALSE,"Ratio Analysis";#N/A,#N/A,FALSE,"Test 120 Day Accts";#N/A,#N/A,FALSE,"Tickmarks"}</definedName>
    <definedName name="aa" localSheetId="3" hidden="1">{#N/A,#N/A,FALSE,"Aging Summary";#N/A,#N/A,FALSE,"Ratio Analysis";#N/A,#N/A,FALSE,"Test 120 Day Accts";#N/A,#N/A,FALSE,"Tickmarks"}</definedName>
    <definedName name="aa" hidden="1">{#N/A,#N/A,FALSE,"Aging Summary";#N/A,#N/A,FALSE,"Ratio Analysis";#N/A,#N/A,FALSE,"Test 120 Day Accts";#N/A,#N/A,FALSE,"Tickmarks"}</definedName>
    <definedName name="aaa" localSheetId="4">'[2]资产负债表'!#REF!</definedName>
    <definedName name="aaa" localSheetId="5">'[2]资产负债表'!#REF!</definedName>
    <definedName name="aaa" localSheetId="2">'[2]资产负债表'!#REF!</definedName>
    <definedName name="aaa" localSheetId="3">'[2]资产负债表'!#REF!</definedName>
    <definedName name="aaa">'[2]资产负债表'!#REF!</definedName>
    <definedName name="aaaa">#REF!</definedName>
    <definedName name="aaaaaaa">#REF!</definedName>
    <definedName name="AS2DocOpenMode" hidden="1">"AS2DocumentEdit"</definedName>
    <definedName name="b">'[5]资产负债表'!#REF!</definedName>
    <definedName name="bb" localSheetId="2" hidden="1">{#N/A,#N/A,FALSE,"Aging Summary";#N/A,#N/A,FALSE,"Ratio Analysis";#N/A,#N/A,FALSE,"Test 120 Day Accts";#N/A,#N/A,FALSE,"Tickmarks"}</definedName>
    <definedName name="bb" localSheetId="3" hidden="1">{#N/A,#N/A,FALSE,"Aging Summary";#N/A,#N/A,FALSE,"Ratio Analysis";#N/A,#N/A,FALSE,"Test 120 Day Accts";#N/A,#N/A,FALSE,"Tickmarks"}</definedName>
    <definedName name="bb" hidden="1">{#N/A,#N/A,FALSE,"Aging Summary";#N/A,#N/A,FALSE,"Ratio Analysis";#N/A,#N/A,FALSE,"Test 120 Day Accts";#N/A,#N/A,FALSE,"Tickmarks"}</definedName>
    <definedName name="BLPH1" localSheetId="4" hidden="1">#REF!</definedName>
    <definedName name="BLPH1" localSheetId="5" hidden="1">#REF!</definedName>
    <definedName name="BLPH1" localSheetId="3" hidden="1">#REF!</definedName>
    <definedName name="BLPH1" hidden="1">#REF!</definedName>
    <definedName name="BLPH2" localSheetId="4" hidden="1">#REF!</definedName>
    <definedName name="BLPH2" localSheetId="5" hidden="1">#REF!</definedName>
    <definedName name="BLPH2" localSheetId="3" hidden="1">#REF!</definedName>
    <definedName name="BLPH2" hidden="1">#REF!</definedName>
    <definedName name="BLPH3" localSheetId="4" hidden="1">#REF!</definedName>
    <definedName name="BLPH3" localSheetId="5" hidden="1">#REF!</definedName>
    <definedName name="BLPH3" localSheetId="3" hidden="1">#REF!</definedName>
    <definedName name="BLPH3" hidden="1">#REF!</definedName>
    <definedName name="BLPH4" localSheetId="4" hidden="1">#REF!</definedName>
    <definedName name="BLPH4" localSheetId="5" hidden="1">#REF!</definedName>
    <definedName name="BLPH4" localSheetId="3" hidden="1">#REF!</definedName>
    <definedName name="BLPH4" hidden="1">#REF!</definedName>
    <definedName name="BLPH5" localSheetId="4" hidden="1">#REF!</definedName>
    <definedName name="BLPH5" localSheetId="5" hidden="1">#REF!</definedName>
    <definedName name="BLPH5" localSheetId="3" hidden="1">#REF!</definedName>
    <definedName name="BLPH5" hidden="1">#REF!</definedName>
    <definedName name="BLPH6" localSheetId="4" hidden="1">#REF!</definedName>
    <definedName name="BLPH6" localSheetId="5" hidden="1">#REF!</definedName>
    <definedName name="BLPH6" localSheetId="3" hidden="1">#REF!</definedName>
    <definedName name="BLPH6" hidden="1">#REF!</definedName>
    <definedName name="dep" localSheetId="4" hidden="1">{#N/A,#N/A,FALSE,"Aging Summary";#N/A,#N/A,FALSE,"Ratio Analysis";#N/A,#N/A,FALSE,"Test 120 Day Accts";#N/A,#N/A,FALSE,"Tickmarks"}</definedName>
    <definedName name="dep" localSheetId="5" hidden="1">{#N/A,#N/A,FALSE,"Aging Summary";#N/A,#N/A,FALSE,"Ratio Analysis";#N/A,#N/A,FALSE,"Test 120 Day Accts";#N/A,#N/A,FALSE,"Tickmarks"}</definedName>
    <definedName name="dep" localSheetId="1" hidden="1">{#N/A,#N/A,FALSE,"Aging Summary";#N/A,#N/A,FALSE,"Ratio Analysis";#N/A,#N/A,FALSE,"Test 120 Day Accts";#N/A,#N/A,FALSE,"Tickmarks"}</definedName>
    <definedName name="dep" localSheetId="2" hidden="1">{#N/A,#N/A,FALSE,"Aging Summary";#N/A,#N/A,FALSE,"Ratio Analysis";#N/A,#N/A,FALSE,"Test 120 Day Accts";#N/A,#N/A,FALSE,"Tickmarks"}</definedName>
    <definedName name="dep" localSheetId="3" hidden="1">{#N/A,#N/A,FALSE,"Aging Summary";#N/A,#N/A,FALSE,"Ratio Analysis";#N/A,#N/A,FALSE,"Test 120 Day Accts";#N/A,#N/A,FALSE,"Tickmarks"}</definedName>
    <definedName name="dep" hidden="1">{#N/A,#N/A,FALSE,"Aging Summary";#N/A,#N/A,FALSE,"Ratio Analysis";#N/A,#N/A,FALSE,"Test 120 Day Accts";#N/A,#N/A,FALSE,"Tickmarks"}</definedName>
    <definedName name="Macro3" localSheetId="4">#REF!</definedName>
    <definedName name="Macro3" localSheetId="5">#REF!</definedName>
    <definedName name="Macro3" localSheetId="3">#REF!</definedName>
    <definedName name="Macro3">#REF!</definedName>
    <definedName name="_xlnm.Print_Area" localSheetId="4">'槽探'!$A$1:$R$17</definedName>
    <definedName name="_xlnm.Print_Area" localSheetId="5">'浅井'!$A$1:$R$15</definedName>
    <definedName name="_xlnm.Print_Area" localSheetId="3">'钻孔'!$A$1:$X$16</definedName>
    <definedName name="_xlnm.Print_Titles" localSheetId="4">'槽探'!$2:$6</definedName>
    <definedName name="_xlnm.Print_Titles" localSheetId="5">'浅井'!$2:$6</definedName>
    <definedName name="ProductName">#REF!</definedName>
    <definedName name="qq" localSheetId="4">'[5]资产负债表'!#REF!</definedName>
    <definedName name="qq" localSheetId="5">'[5]资产负债表'!#REF!</definedName>
    <definedName name="qq" localSheetId="2">'[5]资产负债表'!#REF!</definedName>
    <definedName name="qq" localSheetId="3">'[5]资产负债表'!#REF!</definedName>
    <definedName name="qq">'[5]资产负债表'!#REF!</definedName>
    <definedName name="sheet物探">'[9]4化探'!#REF!</definedName>
    <definedName name="TextRefCopy1" localSheetId="4">#REF!</definedName>
    <definedName name="TextRefCopy1" localSheetId="5">#REF!</definedName>
    <definedName name="TextRefCopy1" localSheetId="3">#REF!</definedName>
    <definedName name="TextRefCopy1">#REF!</definedName>
    <definedName name="TextRefCopyRangeCount" hidden="1">1</definedName>
    <definedName name="underline" localSheetId="4">#REF!</definedName>
    <definedName name="underline" localSheetId="5">#REF!</definedName>
    <definedName name="underline" localSheetId="3">#REF!</definedName>
    <definedName name="underline">#REF!</definedName>
    <definedName name="wrn.Aging._.and._.Trend._.Analysis." localSheetId="4"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w">'[5]资产负债表'!#REF!</definedName>
    <definedName name="x" localSheetId="4" hidden="1">{#N/A,#N/A,FALSE,"Aging Summary";#N/A,#N/A,FALSE,"Ratio Analysis";#N/A,#N/A,FALSE,"Test 120 Day Accts";#N/A,#N/A,FALSE,"Tickmarks"}</definedName>
    <definedName name="x" localSheetId="5" hidden="1">{#N/A,#N/A,FALSE,"Aging Summary";#N/A,#N/A,FALSE,"Ratio Analysis";#N/A,#N/A,FALSE,"Test 120 Day Accts";#N/A,#N/A,FALSE,"Tickmarks"}</definedName>
    <definedName name="x" localSheetId="1" hidden="1">{#N/A,#N/A,FALSE,"Aging Summary";#N/A,#N/A,FALSE,"Ratio Analysis";#N/A,#N/A,FALSE,"Test 120 Day Accts";#N/A,#N/A,FALSE,"Tickmarks"}</definedName>
    <definedName name="x" localSheetId="2" hidden="1">{#N/A,#N/A,FALSE,"Aging Summary";#N/A,#N/A,FALSE,"Ratio Analysis";#N/A,#N/A,FALSE,"Test 120 Day Accts";#N/A,#N/A,FALSE,"Tickmarks"}</definedName>
    <definedName name="x" localSheetId="3" hidden="1">{#N/A,#N/A,FALSE,"Aging Summary";#N/A,#N/A,FALSE,"Ratio Analysis";#N/A,#N/A,FALSE,"Test 120 Day Accts";#N/A,#N/A,FALSE,"Tickmarks"}</definedName>
    <definedName name="x" hidden="1">{#N/A,#N/A,FALSE,"Aging Summary";#N/A,#N/A,FALSE,"Ratio Analysis";#N/A,#N/A,FALSE,"Test 120 Day Accts";#N/A,#N/A,FALSE,"Tickmarks"}</definedName>
    <definedName name="xx" localSheetId="4" hidden="1">{#N/A,#N/A,FALSE,"Aging Summary";#N/A,#N/A,FALSE,"Ratio Analysis";#N/A,#N/A,FALSE,"Test 120 Day Accts";#N/A,#N/A,FALSE,"Tickmarks"}</definedName>
    <definedName name="xx" localSheetId="5" hidden="1">{#N/A,#N/A,FALSE,"Aging Summary";#N/A,#N/A,FALSE,"Ratio Analysis";#N/A,#N/A,FALSE,"Test 120 Day Accts";#N/A,#N/A,FALSE,"Tickmarks"}</definedName>
    <definedName name="xx" localSheetId="1" hidden="1">{#N/A,#N/A,FALSE,"Aging Summary";#N/A,#N/A,FALSE,"Ratio Analysis";#N/A,#N/A,FALSE,"Test 120 Day Accts";#N/A,#N/A,FALSE,"Tickmarks"}</definedName>
    <definedName name="xx" localSheetId="2" hidden="1">{#N/A,#N/A,FALSE,"Aging Summary";#N/A,#N/A,FALSE,"Ratio Analysis";#N/A,#N/A,FALSE,"Test 120 Day Accts";#N/A,#N/A,FALSE,"Tickmarks"}</definedName>
    <definedName name="xx" localSheetId="3" hidden="1">{#N/A,#N/A,FALSE,"Aging Summary";#N/A,#N/A,FALSE,"Ratio Analysis";#N/A,#N/A,FALSE,"Test 120 Day Accts";#N/A,#N/A,FALSE,"Tickmarks"}</definedName>
    <definedName name="xx" hidden="1">{#N/A,#N/A,FALSE,"Aging Summary";#N/A,#N/A,FALSE,"Ratio Analysis";#N/A,#N/A,FALSE,"Test 120 Day Accts";#N/A,#N/A,FALSE,"Tickmarks"}</definedName>
    <definedName name="xxx" localSheetId="4" hidden="1">{#N/A,#N/A,FALSE,"Aging Summary";#N/A,#N/A,FALSE,"Ratio Analysis";#N/A,#N/A,FALSE,"Test 120 Day Accts";#N/A,#N/A,FALSE,"Tickmarks"}</definedName>
    <definedName name="xxx" localSheetId="5" hidden="1">{#N/A,#N/A,FALSE,"Aging Summary";#N/A,#N/A,FALSE,"Ratio Analysis";#N/A,#N/A,FALSE,"Test 120 Day Accts";#N/A,#N/A,FALSE,"Tickmarks"}</definedName>
    <definedName name="xxx" localSheetId="1" hidden="1">{#N/A,#N/A,FALSE,"Aging Summary";#N/A,#N/A,FALSE,"Ratio Analysis";#N/A,#N/A,FALSE,"Test 120 Day Accts";#N/A,#N/A,FALSE,"Tickmarks"}</definedName>
    <definedName name="xxx" localSheetId="2" hidden="1">{#N/A,#N/A,FALSE,"Aging Summary";#N/A,#N/A,FALSE,"Ratio Analysis";#N/A,#N/A,FALSE,"Test 120 Day Accts";#N/A,#N/A,FALSE,"Tickmarks"}</definedName>
    <definedName name="xxx" localSheetId="3" hidden="1">{#N/A,#N/A,FALSE,"Aging Summary";#N/A,#N/A,FALSE,"Ratio Analysis";#N/A,#N/A,FALSE,"Test 120 Day Accts";#N/A,#N/A,FALSE,"Tickmarks"}</definedName>
    <definedName name="xxx" hidden="1">{#N/A,#N/A,FALSE,"Aging Summary";#N/A,#N/A,FALSE,"Ratio Analysis";#N/A,#N/A,FALSE,"Test 120 Day Accts";#N/A,#N/A,FALSE,"Tickmarks"}</definedName>
    <definedName name="xxxxx" hidden="1">{#N/A,#N/A,FALSE,"Aging Summary";#N/A,#N/A,FALSE,"Ratio Analysis";#N/A,#N/A,FALSE,"Test 120 Day Accts";#N/A,#N/A,FALSE,"Tickmarks"}</definedName>
    <definedName name="z" localSheetId="4" hidden="1">{#N/A,#N/A,FALSE,"Aging Summary";#N/A,#N/A,FALSE,"Ratio Analysis";#N/A,#N/A,FALSE,"Test 120 Day Accts";#N/A,#N/A,FALSE,"Tickmarks"}</definedName>
    <definedName name="z" localSheetId="5" hidden="1">{#N/A,#N/A,FALSE,"Aging Summary";#N/A,#N/A,FALSE,"Ratio Analysis";#N/A,#N/A,FALSE,"Test 120 Day Accts";#N/A,#N/A,FALSE,"Tickmarks"}</definedName>
    <definedName name="z" localSheetId="1" hidden="1">{#N/A,#N/A,FALSE,"Aging Summary";#N/A,#N/A,FALSE,"Ratio Analysis";#N/A,#N/A,FALSE,"Test 120 Day Accts";#N/A,#N/A,FALSE,"Tickmarks"}</definedName>
    <definedName name="z" localSheetId="2" hidden="1">{#N/A,#N/A,FALSE,"Aging Summary";#N/A,#N/A,FALSE,"Ratio Analysis";#N/A,#N/A,FALSE,"Test 120 Day Accts";#N/A,#N/A,FALSE,"Tickmarks"}</definedName>
    <definedName name="z" localSheetId="3" hidden="1">{#N/A,#N/A,FALSE,"Aging Summary";#N/A,#N/A,FALSE,"Ratio Analysis";#N/A,#N/A,FALSE,"Test 120 Day Accts";#N/A,#N/A,FALSE,"Tickmarks"}</definedName>
    <definedName name="z" hidden="1">{#N/A,#N/A,FALSE,"Aging Summary";#N/A,#N/A,FALSE,"Ratio Analysis";#N/A,#N/A,FALSE,"Test 120 Day Accts";#N/A,#N/A,FALSE,"Tickmarks"}</definedName>
    <definedName name="槽探" localSheetId="2" hidden="1">{#N/A,#N/A,FALSE,"Aging Summary";#N/A,#N/A,FALSE,"Ratio Analysis";#N/A,#N/A,FALSE,"Test 120 Day Accts";#N/A,#N/A,FALSE,"Tickmarks"}</definedName>
    <definedName name="槽探" localSheetId="3" hidden="1">{#N/A,#N/A,FALSE,"Aging Summary";#N/A,#N/A,FALSE,"Ratio Analysis";#N/A,#N/A,FALSE,"Test 120 Day Accts";#N/A,#N/A,FALSE,"Tickmarks"}</definedName>
    <definedName name="槽探" hidden="1">{#N/A,#N/A,FALSE,"Aging Summary";#N/A,#N/A,FALSE,"Ratio Analysis";#N/A,#N/A,FALSE,"Test 120 Day Accts";#N/A,#N/A,FALSE,"Tickmarks"}</definedName>
    <definedName name="汇率" localSheetId="2">#REF!</definedName>
    <definedName name="汇率">#REF!</definedName>
    <definedName name="价格" localSheetId="4">'[11]资产负债表'!#REF!</definedName>
    <definedName name="价格" localSheetId="5">'[11]资产负债表'!#REF!</definedName>
    <definedName name="价格" localSheetId="2">'[11]资产负债表'!#REF!</definedName>
    <definedName name="价格" localSheetId="3">'[11]资产负债表'!#REF!</definedName>
    <definedName name="价格">'[11]资产负债表'!#REF!</definedName>
    <definedName name="生产列1" localSheetId="2">#REF!</definedName>
    <definedName name="生产列1">#REF!</definedName>
    <definedName name="生产列11" localSheetId="2">#REF!</definedName>
    <definedName name="生产列11">#REF!</definedName>
    <definedName name="生产列15" localSheetId="2">#REF!</definedName>
    <definedName name="生产列15">#REF!</definedName>
    <definedName name="生产列16" localSheetId="2">#REF!</definedName>
    <definedName name="生产列16">#REF!</definedName>
    <definedName name="生产列17" localSheetId="2">#REF!</definedName>
    <definedName name="生产列17">#REF!</definedName>
    <definedName name="生产列19" localSheetId="2">#REF!</definedName>
    <definedName name="生产列19">#REF!</definedName>
    <definedName name="生产列2" localSheetId="2">#REF!</definedName>
    <definedName name="生产列2">#REF!</definedName>
    <definedName name="生产列20" localSheetId="2">#REF!</definedName>
    <definedName name="生产列20">#REF!</definedName>
    <definedName name="生产列3" localSheetId="2">#REF!</definedName>
    <definedName name="生产列3">#REF!</definedName>
    <definedName name="生产列4" localSheetId="2">#REF!</definedName>
    <definedName name="生产列4">#REF!</definedName>
    <definedName name="生产列6" localSheetId="2">#REF!</definedName>
    <definedName name="生产列6">#REF!</definedName>
    <definedName name="生产列7" localSheetId="2">#REF!</definedName>
    <definedName name="生产列7">#REF!</definedName>
    <definedName name="生产列8" localSheetId="2">#REF!</definedName>
    <definedName name="生产列8">#REF!</definedName>
    <definedName name="生产列9" localSheetId="2">#REF!</definedName>
    <definedName name="生产列9">#REF!</definedName>
    <definedName name="生产期" localSheetId="2">#REF!</definedName>
    <definedName name="生产期">#REF!</definedName>
    <definedName name="生产期1" localSheetId="2">#REF!</definedName>
    <definedName name="生产期1">#REF!</definedName>
    <definedName name="生产期11" localSheetId="2">#REF!</definedName>
    <definedName name="生产期11">#REF!</definedName>
    <definedName name="生产期15" localSheetId="2">#REF!</definedName>
    <definedName name="生产期15">#REF!</definedName>
    <definedName name="生产期16" localSheetId="2">#REF!</definedName>
    <definedName name="生产期16">#REF!</definedName>
    <definedName name="生产期17" localSheetId="2">#REF!</definedName>
    <definedName name="生产期17">#REF!</definedName>
    <definedName name="生产期19" localSheetId="2">#REF!</definedName>
    <definedName name="生产期19">#REF!</definedName>
    <definedName name="生产期2" localSheetId="2">#REF!</definedName>
    <definedName name="生产期2">#REF!</definedName>
    <definedName name="生产期20" localSheetId="2">#REF!</definedName>
    <definedName name="生产期20">#REF!</definedName>
    <definedName name="生产期２１">#REF!</definedName>
    <definedName name="生产期3" localSheetId="2">#REF!</definedName>
    <definedName name="生产期3">#REF!</definedName>
    <definedName name="生产期4" localSheetId="2">#REF!</definedName>
    <definedName name="生产期4">#REF!</definedName>
    <definedName name="生产期5" localSheetId="0">'[13]资产负债表'!#REF!</definedName>
    <definedName name="生产期5" localSheetId="4">'[13]资产负债表'!#REF!</definedName>
    <definedName name="生产期5" localSheetId="5">'[13]资产负债表'!#REF!</definedName>
    <definedName name="生产期5" localSheetId="1">'[14]资产负债表'!#REF!</definedName>
    <definedName name="生产期5" localSheetId="2">'[14]资产负债表'!#REF!</definedName>
    <definedName name="生产期5" localSheetId="3">'[13]资产负债表'!#REF!</definedName>
    <definedName name="生产期5">'[13]资产负债表'!#REF!</definedName>
    <definedName name="生产期6" localSheetId="2">#REF!</definedName>
    <definedName name="生产期6">#REF!</definedName>
    <definedName name="生产期7" localSheetId="2">#REF!</definedName>
    <definedName name="生产期7">#REF!</definedName>
    <definedName name="生产期8" localSheetId="2">#REF!</definedName>
    <definedName name="生产期8">#REF!</definedName>
    <definedName name="生产期9" localSheetId="2">#REF!</definedName>
    <definedName name="生产期9">#REF!</definedName>
    <definedName name="式" hidden="1">{#N/A,#N/A,FALSE,"Aging Summary";#N/A,#N/A,FALSE,"Ratio Analysis";#N/A,#N/A,FALSE,"Test 120 Day Accts";#N/A,#N/A,FALSE,"Tickmarks"}</definedName>
    <definedName name="钻">#REF!</definedName>
  </definedNames>
  <calcPr fullCalcOnLoad="1"/>
</workbook>
</file>

<file path=xl/sharedStrings.xml><?xml version="1.0" encoding="utf-8"?>
<sst xmlns="http://schemas.openxmlformats.org/spreadsheetml/2006/main" count="216" uniqueCount="153">
  <si>
    <t>矿山或勘查项目名称：</t>
  </si>
  <si>
    <t>内蒙古自治区额济纳旗灰石山东北金多金属矿普查</t>
  </si>
  <si>
    <t>矿业权（申请）人：</t>
  </si>
  <si>
    <t>矿业权出让人：</t>
  </si>
  <si>
    <t>内蒙古自治区国土资源厅</t>
  </si>
  <si>
    <t>评估委托人：</t>
  </si>
  <si>
    <t>评估基准日：</t>
  </si>
  <si>
    <r>
      <t>2018</t>
    </r>
    <r>
      <rPr>
        <sz val="12"/>
        <rFont val="楷体_GB2312"/>
        <family val="0"/>
      </rPr>
      <t>年</t>
    </r>
    <r>
      <rPr>
        <sz val="12"/>
        <rFont val="Times New Roman"/>
        <family val="1"/>
      </rPr>
      <t>8</t>
    </r>
    <r>
      <rPr>
        <sz val="12"/>
        <rFont val="楷体_GB2312"/>
        <family val="0"/>
      </rPr>
      <t>月</t>
    </r>
    <r>
      <rPr>
        <sz val="12"/>
        <rFont val="Times New Roman"/>
        <family val="1"/>
      </rPr>
      <t>31</t>
    </r>
    <r>
      <rPr>
        <sz val="12"/>
        <rFont val="楷体_GB2312"/>
        <family val="0"/>
      </rPr>
      <t>日</t>
    </r>
  </si>
  <si>
    <t>评估机构：</t>
  </si>
  <si>
    <t>北京山连山矿业开发咨询有限责任公司</t>
  </si>
  <si>
    <t>复核人：</t>
  </si>
  <si>
    <t>刘和发</t>
  </si>
  <si>
    <t>制表人：</t>
  </si>
  <si>
    <t>王如钢</t>
  </si>
  <si>
    <t>出让机关：</t>
  </si>
  <si>
    <r>
      <t>受让人(探矿权人</t>
    </r>
    <r>
      <rPr>
        <sz val="12"/>
        <rFont val="宋体"/>
        <family val="0"/>
      </rPr>
      <t>)</t>
    </r>
    <r>
      <rPr>
        <sz val="12"/>
        <rFont val="宋体"/>
        <family val="0"/>
      </rPr>
      <t>：</t>
    </r>
  </si>
  <si>
    <t>评估方法：</t>
  </si>
  <si>
    <t>单位面积倍数法（单位面积探矿权价值评判法）</t>
  </si>
  <si>
    <t>技术参数</t>
  </si>
  <si>
    <t>矿业权面积：</t>
  </si>
  <si>
    <r>
      <t>勘查区面积</t>
    </r>
    <r>
      <rPr>
        <sz val="12"/>
        <rFont val="宋体"/>
        <family val="0"/>
      </rPr>
      <t>0.99</t>
    </r>
    <r>
      <rPr>
        <sz val="12"/>
        <rFont val="宋体"/>
        <family val="0"/>
      </rPr>
      <t>km</t>
    </r>
    <r>
      <rPr>
        <vertAlign val="superscript"/>
        <sz val="12"/>
        <rFont val="宋体"/>
        <family val="0"/>
      </rPr>
      <t>2</t>
    </r>
  </si>
  <si>
    <t>资源储量（分类别）：</t>
  </si>
  <si>
    <t>生产规模：</t>
  </si>
  <si>
    <t>矿山理论服务年限：</t>
  </si>
  <si>
    <t>评估服务年限（基建期/生产期）：</t>
  </si>
  <si>
    <t>产品方案：</t>
  </si>
  <si>
    <t>采（选、冶）技术指标：</t>
  </si>
  <si>
    <t>经济参数</t>
  </si>
  <si>
    <t>固定资产投资总额：</t>
  </si>
  <si>
    <t>产品销售价格（不含税）：</t>
  </si>
  <si>
    <t>成本（分项列）：</t>
  </si>
  <si>
    <t>其他评
估参数</t>
  </si>
  <si>
    <r>
      <t>效用系数（分</t>
    </r>
    <r>
      <rPr>
        <i/>
        <sz val="12"/>
        <rFont val="Times New Roman"/>
        <family val="1"/>
      </rPr>
      <t>f</t>
    </r>
    <r>
      <rPr>
        <i/>
        <vertAlign val="subscript"/>
        <sz val="12"/>
        <rFont val="Times New Roman"/>
        <family val="1"/>
      </rPr>
      <t>1</t>
    </r>
    <r>
      <rPr>
        <sz val="12"/>
        <rFont val="宋体"/>
        <family val="0"/>
      </rPr>
      <t>、</t>
    </r>
    <r>
      <rPr>
        <i/>
        <sz val="12"/>
        <rFont val="Times New Roman"/>
        <family val="1"/>
      </rPr>
      <t>f</t>
    </r>
    <r>
      <rPr>
        <i/>
        <vertAlign val="subscript"/>
        <sz val="12"/>
        <rFont val="Times New Roman"/>
        <family val="1"/>
      </rPr>
      <t>2</t>
    </r>
    <r>
      <rPr>
        <sz val="12"/>
        <rFont val="宋体"/>
        <family val="0"/>
      </rPr>
      <t>列示）</t>
    </r>
  </si>
  <si>
    <t>单位面积探矿权价值</t>
  </si>
  <si>
    <t>评估价值：</t>
  </si>
  <si>
    <t>其他</t>
  </si>
  <si>
    <t>评估报告编号：</t>
  </si>
  <si>
    <t>签字评估师：</t>
  </si>
  <si>
    <t>评估报告核收部门及文号：</t>
  </si>
  <si>
    <t>内蒙古自治区国土资源厅
内国土探评核[2018]     号</t>
  </si>
  <si>
    <t>评估报告核收日期：</t>
  </si>
  <si>
    <t>核收（备案）价款：</t>
  </si>
  <si>
    <t>备注：</t>
  </si>
  <si>
    <r>
      <t>采用勘查成本效用法估算结果（评估价值1.67</t>
    </r>
    <r>
      <rPr>
        <sz val="12"/>
        <rFont val="宋体"/>
        <family val="0"/>
      </rPr>
      <t>万元、单位面积评估价值1.</t>
    </r>
    <r>
      <rPr>
        <sz val="12"/>
        <rFont val="宋体"/>
        <family val="0"/>
      </rPr>
      <t>6</t>
    </r>
    <r>
      <rPr>
        <sz val="12"/>
        <rFont val="宋体"/>
        <family val="0"/>
      </rPr>
      <t>9万元/平方公里）与单位面积倍数法（单位面积探矿权价值评判法）估算结果（评估价值7.36</t>
    </r>
    <r>
      <rPr>
        <sz val="12"/>
        <rFont val="宋体"/>
        <family val="0"/>
      </rPr>
      <t>万元、单位面积评估价值</t>
    </r>
    <r>
      <rPr>
        <sz val="12"/>
        <rFont val="宋体"/>
        <family val="0"/>
      </rPr>
      <t>7.43</t>
    </r>
    <r>
      <rPr>
        <sz val="12"/>
        <rFont val="宋体"/>
        <family val="0"/>
      </rPr>
      <t>万元/平方公里）对比后，本次评估采用单位面积倍数法估算结果确定探矿权出让收益评估价值。</t>
    </r>
  </si>
  <si>
    <t>《新疆和静县前山北坡建筑用砂1号矿采矿权出让收益评估报告》主要参数表</t>
  </si>
  <si>
    <t>评估项目名称</t>
  </si>
  <si>
    <t>新疆和静县前山北坡建筑用砂1号矿采矿权出让收益评估报告</t>
  </si>
  <si>
    <t>勘查程度</t>
  </si>
  <si>
    <t>普查</t>
  </si>
  <si>
    <t>矿种</t>
  </si>
  <si>
    <t>砂石料</t>
  </si>
  <si>
    <t>评估目的</t>
  </si>
  <si>
    <t>为确定采矿权出让收益底价提供参考意见</t>
  </si>
  <si>
    <t>出让机关</t>
  </si>
  <si>
    <t xml:space="preserve">和静县自然资源局 </t>
  </si>
  <si>
    <t>评估委托人</t>
  </si>
  <si>
    <t>评估方法</t>
  </si>
  <si>
    <t>基准价因素调整法</t>
  </si>
  <si>
    <t>评估矿区面积</t>
  </si>
  <si>
    <t>0.3平方千米</t>
  </si>
  <si>
    <t>资源储量</t>
  </si>
  <si>
    <t>矿区保有推断矿石资源量501.27万立方米。</t>
  </si>
  <si>
    <t>砂石料市场基准价（按资源储量计）</t>
  </si>
  <si>
    <t>0.8元/立方米</t>
  </si>
  <si>
    <t>地区调整系数</t>
  </si>
  <si>
    <t>采矿权出让收益市场基准价</t>
  </si>
  <si>
    <t>401.02万元</t>
  </si>
  <si>
    <t>资源储量调整系数</t>
  </si>
  <si>
    <t>矿产品价格调整系数</t>
  </si>
  <si>
    <t>矿体赋存开发条件调整系数</t>
  </si>
  <si>
    <t>矿山建设外部条件调整系数</t>
  </si>
  <si>
    <t>采矿权出让收益评估值</t>
  </si>
  <si>
    <t>425.52万元，大写人民币：肆佰贰拾伍万伍仟贰佰元整。折合单位资源储量出让收益评估价值0.85元/立方米。</t>
  </si>
  <si>
    <t>评估基准日</t>
  </si>
  <si>
    <t>评估机构</t>
  </si>
  <si>
    <t>乌鲁木齐西源矿业信息咨询有限公司</t>
  </si>
  <si>
    <t>法定代表人</t>
  </si>
  <si>
    <t>褚丽华</t>
  </si>
  <si>
    <t>项目负责人</t>
  </si>
  <si>
    <t>康富栋</t>
  </si>
  <si>
    <t>签字评估师</t>
  </si>
  <si>
    <t>刘冶、康富栋</t>
  </si>
  <si>
    <t>附表二</t>
  </si>
  <si>
    <t>序号</t>
  </si>
  <si>
    <r>
      <t>钻孔
编号</t>
    </r>
    <r>
      <rPr>
        <sz val="9"/>
        <rFont val="Times New Roman"/>
        <family val="1"/>
      </rPr>
      <t xml:space="preserve"> </t>
    </r>
  </si>
  <si>
    <t>工程
位置</t>
  </si>
  <si>
    <t>坐标</t>
  </si>
  <si>
    <t>施工日期</t>
  </si>
  <si>
    <r>
      <t>孔倾角</t>
    </r>
    <r>
      <rPr>
        <sz val="9"/>
        <rFont val="Times New Roman"/>
        <family val="1"/>
      </rPr>
      <t>(°)</t>
    </r>
  </si>
  <si>
    <r>
      <t>孔径</t>
    </r>
    <r>
      <rPr>
        <sz val="9"/>
        <rFont val="Times New Roman"/>
        <family val="1"/>
      </rPr>
      <t xml:space="preserve"> (mm)</t>
    </r>
  </si>
  <si>
    <t>岩石
级别</t>
  </si>
  <si>
    <t>施工目的</t>
  </si>
  <si>
    <t>施工
质量</t>
  </si>
  <si>
    <r>
      <t>见矿</t>
    </r>
    <r>
      <rPr>
        <sz val="9"/>
        <rFont val="Times New Roman"/>
        <family val="1"/>
      </rPr>
      <t xml:space="preserve">
</t>
    </r>
    <r>
      <rPr>
        <sz val="9"/>
        <rFont val="仿宋_GB2312"/>
        <family val="0"/>
      </rPr>
      <t>情况</t>
    </r>
  </si>
  <si>
    <r>
      <t>孔深</t>
    </r>
    <r>
      <rPr>
        <sz val="9"/>
        <rFont val="Times New Roman"/>
        <family val="1"/>
      </rPr>
      <t xml:space="preserve"> 
(</t>
    </r>
    <r>
      <rPr>
        <sz val="9"/>
        <rFont val="仿宋_GB2312"/>
        <family val="0"/>
      </rPr>
      <t>米</t>
    </r>
    <r>
      <rPr>
        <sz val="9"/>
        <rFont val="Times New Roman"/>
        <family val="1"/>
      </rPr>
      <t>)</t>
    </r>
  </si>
  <si>
    <r>
      <t xml:space="preserve">有关
有效
工作量
</t>
    </r>
    <r>
      <rPr>
        <sz val="9"/>
        <rFont val="Times New Roman"/>
        <family val="1"/>
      </rPr>
      <t>(</t>
    </r>
    <r>
      <rPr>
        <sz val="9"/>
        <rFont val="仿宋_GB2312"/>
        <family val="0"/>
      </rPr>
      <t>米</t>
    </r>
    <r>
      <rPr>
        <sz val="9"/>
        <rFont val="Times New Roman"/>
        <family val="1"/>
      </rPr>
      <t>)</t>
    </r>
  </si>
  <si>
    <r>
      <t>预算
价格</t>
    </r>
    <r>
      <rPr>
        <sz val="9"/>
        <rFont val="Times New Roman"/>
        <family val="1"/>
      </rPr>
      <t xml:space="preserve">
(</t>
    </r>
    <r>
      <rPr>
        <sz val="9"/>
        <rFont val="仿宋_GB2312"/>
        <family val="0"/>
      </rPr>
      <t>元</t>
    </r>
    <r>
      <rPr>
        <sz val="9"/>
        <rFont val="Times New Roman"/>
        <family val="1"/>
      </rPr>
      <t>/</t>
    </r>
    <r>
      <rPr>
        <sz val="9"/>
        <rFont val="仿宋_GB2312"/>
        <family val="0"/>
      </rPr>
      <t>米</t>
    </r>
    <r>
      <rPr>
        <sz val="9"/>
        <rFont val="Times New Roman"/>
        <family val="1"/>
      </rPr>
      <t>)</t>
    </r>
  </si>
  <si>
    <t>单价调整
系数</t>
  </si>
  <si>
    <r>
      <t>调整</t>
    </r>
    <r>
      <rPr>
        <sz val="9"/>
        <rFont val="Times New Roman"/>
        <family val="1"/>
      </rPr>
      <t xml:space="preserve">
</t>
    </r>
    <r>
      <rPr>
        <sz val="9"/>
        <rFont val="仿宋_GB2312"/>
        <family val="0"/>
      </rPr>
      <t>价格</t>
    </r>
    <r>
      <rPr>
        <sz val="9"/>
        <rFont val="Times New Roman"/>
        <family val="1"/>
      </rPr>
      <t xml:space="preserve">
(</t>
    </r>
    <r>
      <rPr>
        <sz val="9"/>
        <rFont val="仿宋_GB2312"/>
        <family val="0"/>
      </rPr>
      <t>元</t>
    </r>
    <r>
      <rPr>
        <sz val="9"/>
        <rFont val="Times New Roman"/>
        <family val="1"/>
      </rPr>
      <t>/m)</t>
    </r>
  </si>
  <si>
    <t>地区
调整
系数</t>
  </si>
  <si>
    <r>
      <t xml:space="preserve">直接工作
重置成本
</t>
    </r>
    <r>
      <rPr>
        <sz val="9"/>
        <rFont val="Times New Roman"/>
        <family val="1"/>
      </rPr>
      <t>(</t>
    </r>
    <r>
      <rPr>
        <sz val="9"/>
        <rFont val="仿宋_GB2312"/>
        <family val="0"/>
      </rPr>
      <t>万元</t>
    </r>
    <r>
      <rPr>
        <sz val="9"/>
        <rFont val="Times New Roman"/>
        <family val="1"/>
      </rPr>
      <t>)</t>
    </r>
  </si>
  <si>
    <t>备注</t>
  </si>
  <si>
    <t>X</t>
  </si>
  <si>
    <t>Y</t>
  </si>
  <si>
    <t>开孔</t>
  </si>
  <si>
    <t>终孔</t>
  </si>
  <si>
    <t>按
孔
斜</t>
  </si>
  <si>
    <t>按项目年度工作量</t>
  </si>
  <si>
    <t>砂钻</t>
  </si>
  <si>
    <t>李三沟</t>
  </si>
  <si>
    <r>
      <rPr>
        <sz val="9"/>
        <rFont val="仿宋_GB2312"/>
        <family val="0"/>
      </rPr>
      <t>施工</t>
    </r>
    <r>
      <rPr>
        <sz val="9"/>
        <rFont val="Times New Roman"/>
        <family val="1"/>
      </rPr>
      <t>25</t>
    </r>
    <r>
      <rPr>
        <sz val="9"/>
        <rFont val="仿宋_GB2312"/>
        <family val="0"/>
      </rPr>
      <t>个砂钻，其中</t>
    </r>
    <r>
      <rPr>
        <sz val="9"/>
        <rFont val="Times New Roman"/>
        <family val="1"/>
      </rPr>
      <t>16</t>
    </r>
    <r>
      <rPr>
        <sz val="9"/>
        <rFont val="仿宋_GB2312"/>
        <family val="0"/>
      </rPr>
      <t>个位于评估范围内，合并统计工作量。</t>
    </r>
  </si>
  <si>
    <r>
      <rPr>
        <sz val="9"/>
        <rFont val="仿宋_GB2312"/>
        <family val="0"/>
      </rPr>
      <t>Ⅶ</t>
    </r>
  </si>
  <si>
    <t>控制矿体</t>
  </si>
  <si>
    <r>
      <rPr>
        <sz val="9"/>
        <rFont val="仿宋_GB2312"/>
        <family val="0"/>
      </rPr>
      <t>合格</t>
    </r>
  </si>
  <si>
    <t>见矿</t>
  </si>
  <si>
    <t>东沟</t>
  </si>
  <si>
    <r>
      <rPr>
        <sz val="9"/>
        <rFont val="仿宋_GB2312"/>
        <family val="0"/>
      </rPr>
      <t>施工</t>
    </r>
    <r>
      <rPr>
        <sz val="9"/>
        <rFont val="Times New Roman"/>
        <family val="1"/>
      </rPr>
      <t>1</t>
    </r>
    <r>
      <rPr>
        <sz val="9"/>
        <rFont val="仿宋_GB2312"/>
        <family val="0"/>
      </rPr>
      <t>个砂钻，位于评估范围内。</t>
    </r>
  </si>
  <si>
    <t>小计</t>
  </si>
  <si>
    <r>
      <t>工程
名称</t>
    </r>
    <r>
      <rPr>
        <sz val="10"/>
        <rFont val="Times New Roman"/>
        <family val="1"/>
      </rPr>
      <t xml:space="preserve"> </t>
    </r>
  </si>
  <si>
    <t>地层
分类</t>
  </si>
  <si>
    <r>
      <t xml:space="preserve">深度
</t>
    </r>
    <r>
      <rPr>
        <sz val="10"/>
        <rFont val="Times New Roman"/>
        <family val="1"/>
      </rPr>
      <t>(m)</t>
    </r>
  </si>
  <si>
    <t>施工
效果</t>
  </si>
  <si>
    <r>
      <t>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</si>
  <si>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有关有效
工程量</t>
    </r>
    <r>
      <rPr>
        <sz val="10"/>
        <rFont val="Times New Roman"/>
        <family val="1"/>
      </rPr>
      <t xml:space="preserve">
(</t>
    </r>
    <r>
      <rPr>
        <sz val="10"/>
        <rFont val="仿宋_GB2312"/>
        <family val="0"/>
      </rPr>
      <t>米</t>
    </r>
    <r>
      <rPr>
        <vertAlign val="superscript"/>
        <sz val="10"/>
        <rFont val="Times New Roman"/>
        <family val="1"/>
      </rPr>
      <t>3</t>
    </r>
    <r>
      <rPr>
        <sz val="10"/>
        <rFont val="Times New Roman"/>
        <family val="1"/>
      </rPr>
      <t>)</t>
    </r>
  </si>
  <si>
    <r>
      <t>预算
价格</t>
    </r>
    <r>
      <rPr>
        <sz val="10"/>
        <rFont val="Times New Roman"/>
        <family val="1"/>
      </rPr>
      <t xml:space="preserve">
(</t>
    </r>
    <r>
      <rPr>
        <sz val="10"/>
        <rFont val="仿宋_GB2312"/>
        <family val="0"/>
      </rPr>
      <t>元</t>
    </r>
    <r>
      <rPr>
        <sz val="10"/>
        <rFont val="Times New Roman"/>
        <family val="1"/>
      </rPr>
      <t>/</t>
    </r>
    <r>
      <rPr>
        <sz val="10"/>
        <rFont val="仿宋_GB2312"/>
        <family val="0"/>
      </rPr>
      <t>米</t>
    </r>
    <r>
      <rPr>
        <vertAlign val="superscript"/>
        <sz val="10"/>
        <rFont val="Times New Roman"/>
        <family val="1"/>
      </rPr>
      <t>3</t>
    </r>
    <r>
      <rPr>
        <sz val="10"/>
        <rFont val="Times New Roman"/>
        <family val="1"/>
      </rPr>
      <t>)</t>
    </r>
  </si>
  <si>
    <t>地区调整
系数</t>
  </si>
  <si>
    <t>直接工作
重置成本
(万元)</t>
  </si>
  <si>
    <t>开工</t>
  </si>
  <si>
    <t>竣工</t>
  </si>
  <si>
    <t>探槽</t>
  </si>
  <si>
    <t>评估区</t>
  </si>
  <si>
    <t>土石方</t>
  </si>
  <si>
    <r>
      <t>0</t>
    </r>
    <r>
      <rPr>
        <sz val="10"/>
        <rFont val="仿宋_GB2312"/>
        <family val="0"/>
      </rPr>
      <t>～</t>
    </r>
    <r>
      <rPr>
        <sz val="10"/>
        <rFont val="Times New Roman"/>
        <family val="1"/>
      </rPr>
      <t>3</t>
    </r>
  </si>
  <si>
    <t>控制蚀变带</t>
  </si>
  <si>
    <t>合格</t>
  </si>
  <si>
    <t>达到目的</t>
  </si>
  <si>
    <t>合计</t>
  </si>
  <si>
    <t>附表三</t>
  </si>
  <si>
    <r>
      <t>工程
名称</t>
    </r>
    <r>
      <rPr>
        <sz val="9"/>
        <rFont val="Times New Roman"/>
        <family val="1"/>
      </rPr>
      <t xml:space="preserve"> </t>
    </r>
  </si>
  <si>
    <r>
      <t xml:space="preserve">深度
</t>
    </r>
    <r>
      <rPr>
        <sz val="9"/>
        <rFont val="Times New Roman"/>
        <family val="1"/>
      </rPr>
      <t>(m)</t>
    </r>
  </si>
  <si>
    <r>
      <t>工程量</t>
    </r>
    <r>
      <rPr>
        <sz val="9"/>
        <rFont val="Times New Roman"/>
        <family val="1"/>
      </rPr>
      <t xml:space="preserve">
 (</t>
    </r>
    <r>
      <rPr>
        <sz val="9"/>
        <rFont val="仿宋_GB2312"/>
        <family val="0"/>
      </rPr>
      <t>米</t>
    </r>
    <r>
      <rPr>
        <sz val="9"/>
        <rFont val="Times New Roman"/>
        <family val="1"/>
      </rPr>
      <t>)</t>
    </r>
  </si>
  <si>
    <r>
      <t>有关有效
工程量</t>
    </r>
    <r>
      <rPr>
        <sz val="9"/>
        <rFont val="Times New Roman"/>
        <family val="1"/>
      </rPr>
      <t xml:space="preserve">
(</t>
    </r>
    <r>
      <rPr>
        <sz val="9"/>
        <rFont val="仿宋_GB2312"/>
        <family val="0"/>
      </rPr>
      <t>米</t>
    </r>
    <r>
      <rPr>
        <sz val="9"/>
        <rFont val="Times New Roman"/>
        <family val="1"/>
      </rPr>
      <t>)</t>
    </r>
  </si>
  <si>
    <t>浅井</t>
  </si>
  <si>
    <r>
      <rPr>
        <sz val="9"/>
        <rFont val="仿宋_GB2312"/>
        <family val="0"/>
      </rPr>
      <t>施工</t>
    </r>
    <r>
      <rPr>
        <sz val="9"/>
        <rFont val="Times New Roman"/>
        <family val="1"/>
      </rPr>
      <t>29</t>
    </r>
    <r>
      <rPr>
        <sz val="9"/>
        <rFont val="仿宋_GB2312"/>
        <family val="0"/>
      </rPr>
      <t>个浅井，其中</t>
    </r>
    <r>
      <rPr>
        <sz val="9"/>
        <rFont val="Times New Roman"/>
        <family val="1"/>
      </rPr>
      <t>22</t>
    </r>
    <r>
      <rPr>
        <sz val="9"/>
        <rFont val="仿宋_GB2312"/>
        <family val="0"/>
      </rPr>
      <t>个位于评估范围内，合并统计工作量。</t>
    </r>
  </si>
  <si>
    <t>砂砾石层</t>
  </si>
  <si>
    <r>
      <t>0</t>
    </r>
    <r>
      <rPr>
        <sz val="9"/>
        <rFont val="仿宋_GB2312"/>
        <family val="0"/>
      </rPr>
      <t>～</t>
    </r>
    <r>
      <rPr>
        <sz val="9"/>
        <rFont val="Times New Roman"/>
        <family val="1"/>
      </rPr>
      <t>5</t>
    </r>
  </si>
  <si>
    <t>探矿</t>
  </si>
  <si>
    <t>淡羊石沟</t>
  </si>
  <si>
    <r>
      <rPr>
        <sz val="9"/>
        <rFont val="仿宋_GB2312"/>
        <family val="0"/>
      </rPr>
      <t>施工</t>
    </r>
    <r>
      <rPr>
        <sz val="9"/>
        <rFont val="Times New Roman"/>
        <family val="1"/>
      </rPr>
      <t>5</t>
    </r>
    <r>
      <rPr>
        <sz val="9"/>
        <rFont val="仿宋_GB2312"/>
        <family val="0"/>
      </rPr>
      <t>个浅井，均位于评估范围内，合并统计工作量。</t>
    </r>
  </si>
  <si>
    <t>西庙沟</t>
  </si>
  <si>
    <r>
      <rPr>
        <sz val="9"/>
        <rFont val="仿宋_GB2312"/>
        <family val="0"/>
      </rPr>
      <t>施工</t>
    </r>
    <r>
      <rPr>
        <sz val="9"/>
        <rFont val="Times New Roman"/>
        <family val="1"/>
      </rPr>
      <t>7</t>
    </r>
    <r>
      <rPr>
        <sz val="9"/>
        <rFont val="仿宋_GB2312"/>
        <family val="0"/>
      </rPr>
      <t>个浅井，其中</t>
    </r>
    <r>
      <rPr>
        <sz val="9"/>
        <rFont val="Times New Roman"/>
        <family val="1"/>
      </rPr>
      <t>4</t>
    </r>
    <r>
      <rPr>
        <sz val="9"/>
        <rFont val="仿宋_GB2312"/>
        <family val="0"/>
      </rPr>
      <t>个位于评估范围内，合并统计工作量。</t>
    </r>
  </si>
  <si>
    <t>王三沟</t>
  </si>
  <si>
    <r>
      <rPr>
        <sz val="9"/>
        <rFont val="仿宋_GB2312"/>
        <family val="0"/>
      </rPr>
      <t>施工</t>
    </r>
    <r>
      <rPr>
        <sz val="9"/>
        <rFont val="Times New Roman"/>
        <family val="1"/>
      </rPr>
      <t>8</t>
    </r>
    <r>
      <rPr>
        <sz val="9"/>
        <rFont val="仿宋_GB2312"/>
        <family val="0"/>
      </rPr>
      <t>个浅井，其中</t>
    </r>
    <r>
      <rPr>
        <sz val="9"/>
        <rFont val="Times New Roman"/>
        <family val="1"/>
      </rPr>
      <t>3</t>
    </r>
    <r>
      <rPr>
        <sz val="9"/>
        <rFont val="仿宋_GB2312"/>
        <family val="0"/>
      </rPr>
      <t>个位于评估范围内，合并统计工作量。</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</si>
</sst>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_(* \(#,##0.00\);_(* &quot;-&quot;??_);_(@_)"/>
    <numFmt numFmtId="178" formatCode="_-* #,##0.00_-;\-* #,##0.00_-;_-* &quot;-&quot;??_-;_-@_-"/>
    <numFmt numFmtId="179" formatCode="0.00_ "/>
    <numFmt numFmtId="180" formatCode="0_ "/>
    <numFmt numFmtId="181" formatCode="0.000_);[Red]\(0.000\)"/>
    <numFmt numFmtId="182" formatCode="0.0_ "/>
    <numFmt numFmtId="183" formatCode="0.00_);[Red]\(0.00\)"/>
    <numFmt numFmtId="184" formatCode="yyyy&quot;年&quot;m&quot;月&quot;d&quot;日&quot;;@"/>
  </numFmts>
  <fonts count="47">
    <font>
      <sz val="12"/>
      <name val="宋体"/>
      <family val="0"/>
    </font>
    <font>
      <sz val="11"/>
      <name val="宋体"/>
      <family val="0"/>
    </font>
    <font>
      <sz val="12"/>
      <name val="仿宋_GB2312"/>
      <family val="0"/>
    </font>
    <font>
      <sz val="12"/>
      <name val="Times New Roman"/>
      <family val="1"/>
    </font>
    <font>
      <sz val="10"/>
      <name val="Times New Roman"/>
      <family val="1"/>
    </font>
    <font>
      <b/>
      <sz val="16"/>
      <name val="仿宋_GB2312"/>
      <family val="0"/>
    </font>
    <font>
      <sz val="10"/>
      <name val="仿宋_GB2312"/>
      <family val="0"/>
    </font>
    <font>
      <sz val="9"/>
      <name val="仿宋_GB2312"/>
      <family val="0"/>
    </font>
    <font>
      <sz val="9"/>
      <name val="Times New Roman"/>
      <family val="1"/>
    </font>
    <font>
      <b/>
      <sz val="9"/>
      <name val="仿宋_GB2312"/>
      <family val="0"/>
    </font>
    <font>
      <b/>
      <sz val="9"/>
      <name val="Times New Roman"/>
      <family val="1"/>
    </font>
    <font>
      <sz val="9"/>
      <name val="宋体"/>
      <family val="0"/>
    </font>
    <font>
      <sz val="8"/>
      <name val="宋体"/>
      <family val="0"/>
    </font>
    <font>
      <b/>
      <sz val="14"/>
      <name val="仿宋_GB2312"/>
      <family val="0"/>
    </font>
    <font>
      <b/>
      <sz val="10"/>
      <name val="Times New Roman"/>
      <family val="1"/>
    </font>
    <font>
      <sz val="9"/>
      <color indexed="10"/>
      <name val="Times New Roman"/>
      <family val="1"/>
    </font>
    <font>
      <sz val="9"/>
      <color indexed="8"/>
      <name val="Times New Roman"/>
      <family val="1"/>
    </font>
    <font>
      <sz val="10"/>
      <color indexed="8"/>
      <name val="Times New Roman"/>
      <family val="1"/>
    </font>
    <font>
      <b/>
      <sz val="12"/>
      <name val="Times New Roman"/>
      <family val="1"/>
    </font>
    <font>
      <b/>
      <sz val="12"/>
      <name val="宋体"/>
      <family val="0"/>
    </font>
    <font>
      <b/>
      <sz val="16"/>
      <name val="宋体"/>
      <family val="0"/>
    </font>
    <font>
      <sz val="12"/>
      <name val="楷体_GB2312"/>
      <family val="0"/>
    </font>
    <font>
      <sz val="11"/>
      <color indexed="20"/>
      <name val="宋体"/>
      <family val="0"/>
    </font>
    <font>
      <sz val="11"/>
      <color indexed="8"/>
      <name val="宋体"/>
      <family val="0"/>
    </font>
    <font>
      <b/>
      <sz val="18"/>
      <color indexed="56"/>
      <name val="宋体"/>
      <family val="0"/>
    </font>
    <font>
      <sz val="11"/>
      <color indexed="10"/>
      <name val="宋体"/>
      <family val="0"/>
    </font>
    <font>
      <sz val="11"/>
      <color indexed="9"/>
      <name val="宋体"/>
      <family val="0"/>
    </font>
    <font>
      <sz val="11"/>
      <color indexed="17"/>
      <name val="宋体"/>
      <family val="0"/>
    </font>
    <font>
      <u val="single"/>
      <sz val="12"/>
      <color indexed="12"/>
      <name val="宋体"/>
      <family val="0"/>
    </font>
    <font>
      <b/>
      <sz val="11"/>
      <color indexed="9"/>
      <name val="宋体"/>
      <family val="0"/>
    </font>
    <font>
      <sz val="11"/>
      <color indexed="62"/>
      <name val="宋体"/>
      <family val="0"/>
    </font>
    <font>
      <i/>
      <sz val="11"/>
      <color indexed="23"/>
      <name val="宋体"/>
      <family val="0"/>
    </font>
    <font>
      <b/>
      <sz val="11"/>
      <color indexed="56"/>
      <name val="宋体"/>
      <family val="0"/>
    </font>
    <font>
      <u val="single"/>
      <sz val="9"/>
      <color indexed="36"/>
      <name val="宋体"/>
      <family val="0"/>
    </font>
    <font>
      <b/>
      <sz val="13"/>
      <color indexed="56"/>
      <name val="宋体"/>
      <family val="0"/>
    </font>
    <font>
      <b/>
      <sz val="15"/>
      <color indexed="56"/>
      <name val="宋体"/>
      <family val="0"/>
    </font>
    <font>
      <b/>
      <sz val="11"/>
      <color indexed="63"/>
      <name val="宋体"/>
      <family val="0"/>
    </font>
    <font>
      <sz val="11"/>
      <color indexed="60"/>
      <name val="宋体"/>
      <family val="0"/>
    </font>
    <font>
      <b/>
      <sz val="11"/>
      <color indexed="52"/>
      <name val="宋体"/>
      <family val="0"/>
    </font>
    <font>
      <sz val="11"/>
      <color indexed="52"/>
      <name val="宋体"/>
      <family val="0"/>
    </font>
    <font>
      <b/>
      <sz val="11"/>
      <color indexed="8"/>
      <name val="宋体"/>
      <family val="0"/>
    </font>
    <font>
      <b/>
      <sz val="18"/>
      <color indexed="62"/>
      <name val="宋体"/>
      <family val="0"/>
    </font>
    <font>
      <sz val="10.5"/>
      <name val="宋体"/>
      <family val="0"/>
    </font>
    <font>
      <vertAlign val="superscript"/>
      <sz val="10"/>
      <name val="Times New Roman"/>
      <family val="1"/>
    </font>
    <font>
      <vertAlign val="superscript"/>
      <sz val="12"/>
      <name val="宋体"/>
      <family val="0"/>
    </font>
    <font>
      <i/>
      <sz val="12"/>
      <name val="Times New Roman"/>
      <family val="1"/>
    </font>
    <font>
      <i/>
      <vertAlign val="subscript"/>
      <sz val="12"/>
      <name val="Times New Roman"/>
      <family val="1"/>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9"/>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30" fillId="4" borderId="1" applyNumberFormat="0" applyAlignment="0" applyProtection="0"/>
    <xf numFmtId="0" fontId="0" fillId="0" borderId="0">
      <alignment/>
      <protection/>
    </xf>
    <xf numFmtId="0" fontId="0" fillId="0" borderId="0">
      <alignment/>
      <protection/>
    </xf>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23" fillId="5" borderId="0" applyNumberFormat="0" applyBorder="0" applyAlignment="0" applyProtection="0"/>
    <xf numFmtId="0" fontId="22" fillId="6" borderId="0" applyNumberFormat="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0" borderId="0">
      <alignment/>
      <protection/>
    </xf>
    <xf numFmtId="0" fontId="22" fillId="6" borderId="0" applyNumberFormat="0" applyBorder="0" applyAlignment="0" applyProtection="0"/>
    <xf numFmtId="0" fontId="26" fillId="5" borderId="0" applyNumberFormat="0" applyBorder="0" applyAlignment="0" applyProtection="0"/>
    <xf numFmtId="0" fontId="23" fillId="3" borderId="0" applyNumberFormat="0" applyBorder="0" applyAlignment="0" applyProtection="0"/>
    <xf numFmtId="9" fontId="0" fillId="0" borderId="0" applyFont="0" applyFill="0" applyBorder="0" applyAlignment="0" applyProtection="0"/>
    <xf numFmtId="0" fontId="23" fillId="6" borderId="0" applyNumberFormat="0" applyBorder="0" applyAlignment="0" applyProtection="0"/>
    <xf numFmtId="0" fontId="33" fillId="0" borderId="0" applyNumberFormat="0" applyFill="0" applyBorder="0" applyAlignment="0" applyProtection="0"/>
    <xf numFmtId="0" fontId="26" fillId="7" borderId="0" applyNumberFormat="0" applyBorder="0" applyAlignment="0" applyProtection="0"/>
    <xf numFmtId="0" fontId="0" fillId="0" borderId="0">
      <alignment/>
      <protection/>
    </xf>
    <xf numFmtId="0" fontId="0" fillId="8" borderId="2" applyNumberFormat="0" applyFont="0" applyAlignment="0" applyProtection="0"/>
    <xf numFmtId="0" fontId="26"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0" fillId="0" borderId="0">
      <alignment/>
      <protection/>
    </xf>
    <xf numFmtId="0" fontId="26" fillId="7" borderId="0" applyNumberFormat="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5" fillId="0" borderId="3" applyNumberFormat="0" applyFill="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4" fillId="0" borderId="4" applyNumberFormat="0" applyFill="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26" fillId="9" borderId="0" applyNumberFormat="0" applyBorder="0" applyAlignment="0" applyProtection="0"/>
    <xf numFmtId="0" fontId="0" fillId="0" borderId="0">
      <alignment/>
      <protection/>
    </xf>
    <xf numFmtId="0" fontId="0" fillId="0" borderId="0">
      <alignment/>
      <protection/>
    </xf>
    <xf numFmtId="0" fontId="32" fillId="0" borderId="5" applyNumberFormat="0" applyFill="0" applyAlignment="0" applyProtection="0"/>
    <xf numFmtId="0" fontId="26" fillId="10" borderId="0" applyNumberFormat="0" applyBorder="0" applyAlignment="0" applyProtection="0"/>
    <xf numFmtId="0" fontId="0" fillId="0" borderId="0">
      <alignment/>
      <protection/>
    </xf>
    <xf numFmtId="0" fontId="36" fillId="11" borderId="6" applyNumberFormat="0" applyAlignment="0" applyProtection="0"/>
    <xf numFmtId="0" fontId="0" fillId="0" borderId="0">
      <alignment/>
      <protection/>
    </xf>
    <xf numFmtId="0" fontId="38" fillId="11" borderId="1" applyNumberFormat="0" applyAlignment="0" applyProtection="0"/>
    <xf numFmtId="0" fontId="23" fillId="12" borderId="0" applyNumberFormat="0" applyBorder="0" applyAlignment="0" applyProtection="0"/>
    <xf numFmtId="0" fontId="29" fillId="13" borderId="7" applyNumberFormat="0" applyAlignment="0" applyProtection="0"/>
    <xf numFmtId="0" fontId="0" fillId="0" borderId="0">
      <alignment/>
      <protection/>
    </xf>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4" borderId="0" applyNumberFormat="0" applyBorder="0" applyAlignment="0" applyProtection="0"/>
    <xf numFmtId="0" fontId="0" fillId="8" borderId="2" applyNumberFormat="0" applyFont="0" applyAlignment="0" applyProtection="0"/>
    <xf numFmtId="0" fontId="0" fillId="0" borderId="0">
      <alignment/>
      <protection/>
    </xf>
    <xf numFmtId="0" fontId="0" fillId="0" borderId="0">
      <alignment/>
      <protection/>
    </xf>
    <xf numFmtId="0" fontId="39" fillId="0" borderId="8" applyNumberFormat="0" applyFill="0" applyAlignment="0" applyProtection="0"/>
    <xf numFmtId="0" fontId="40" fillId="0" borderId="9" applyNumberFormat="0" applyFill="0" applyAlignment="0" applyProtection="0"/>
    <xf numFmtId="0" fontId="0" fillId="0" borderId="0">
      <alignment/>
      <protection/>
    </xf>
    <xf numFmtId="0" fontId="27" fillId="3" borderId="0" applyNumberFormat="0" applyBorder="0" applyAlignment="0" applyProtection="0"/>
    <xf numFmtId="0" fontId="23" fillId="3" borderId="0" applyNumberFormat="0" applyBorder="0" applyAlignment="0" applyProtection="0"/>
    <xf numFmtId="0" fontId="37" fillId="15" borderId="0" applyNumberFormat="0" applyBorder="0" applyAlignment="0" applyProtection="0"/>
    <xf numFmtId="0" fontId="2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7" borderId="0" applyNumberFormat="0" applyBorder="0" applyAlignment="0" applyProtection="0"/>
    <xf numFmtId="0" fontId="23" fillId="2" borderId="0" applyNumberFormat="0" applyBorder="0" applyAlignment="0" applyProtection="0"/>
    <xf numFmtId="0" fontId="39" fillId="0" borderId="8" applyNumberFormat="0" applyFill="0" applyAlignment="0" applyProtection="0"/>
    <xf numFmtId="0" fontId="22" fillId="6" borderId="0" applyNumberFormat="0" applyBorder="0" applyAlignment="0" applyProtection="0"/>
    <xf numFmtId="0" fontId="23" fillId="18" borderId="0" applyNumberFormat="0" applyBorder="0" applyAlignment="0" applyProtection="0"/>
    <xf numFmtId="0" fontId="0" fillId="0" borderId="0">
      <alignment/>
      <protection/>
    </xf>
    <xf numFmtId="0" fontId="41" fillId="0" borderId="0" applyNumberFormat="0" applyFill="0" applyBorder="0" applyAlignment="0" applyProtection="0"/>
    <xf numFmtId="0" fontId="23" fillId="6" borderId="0" applyNumberFormat="0" applyBorder="0" applyAlignment="0" applyProtection="0"/>
    <xf numFmtId="0" fontId="23" fillId="7" borderId="0" applyNumberFormat="0" applyBorder="0" applyAlignment="0" applyProtection="0"/>
    <xf numFmtId="0" fontId="41" fillId="0" borderId="0" applyNumberForma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26" fillId="19" borderId="0" applyNumberFormat="0" applyBorder="0" applyAlignment="0" applyProtection="0"/>
    <xf numFmtId="0" fontId="26" fillId="10" borderId="0" applyNumberFormat="0" applyBorder="0" applyAlignment="0" applyProtection="0"/>
    <xf numFmtId="0" fontId="23" fillId="12" borderId="0" applyNumberFormat="0" applyBorder="0" applyAlignment="0" applyProtection="0"/>
    <xf numFmtId="0" fontId="38" fillId="11" borderId="1" applyNumberFormat="0" applyAlignment="0" applyProtection="0"/>
    <xf numFmtId="0" fontId="0" fillId="0" borderId="0">
      <alignment/>
      <protection/>
    </xf>
    <xf numFmtId="0" fontId="23" fillId="12" borderId="0" applyNumberFormat="0" applyBorder="0" applyAlignment="0" applyProtection="0"/>
    <xf numFmtId="0" fontId="0" fillId="0" borderId="0">
      <alignment/>
      <protection/>
    </xf>
    <xf numFmtId="0" fontId="26" fillId="20" borderId="0" applyNumberFormat="0" applyBorder="0" applyAlignment="0" applyProtection="0"/>
    <xf numFmtId="0" fontId="38" fillId="11" borderId="1" applyNumberFormat="0" applyAlignment="0" applyProtection="0"/>
    <xf numFmtId="0" fontId="0" fillId="0" borderId="0">
      <alignment/>
      <protection/>
    </xf>
    <xf numFmtId="0" fontId="23" fillId="18" borderId="0" applyNumberFormat="0" applyBorder="0" applyAlignment="0" applyProtection="0"/>
    <xf numFmtId="0" fontId="22" fillId="6" borderId="0" applyNumberFormat="0" applyBorder="0" applyAlignment="0" applyProtection="0"/>
    <xf numFmtId="0" fontId="0" fillId="0" borderId="0">
      <alignment/>
      <protection/>
    </xf>
    <xf numFmtId="0" fontId="26" fillId="20" borderId="0" applyNumberFormat="0" applyBorder="0" applyAlignment="0" applyProtection="0"/>
    <xf numFmtId="0" fontId="0" fillId="0" borderId="0">
      <alignment/>
      <protection/>
    </xf>
    <xf numFmtId="0" fontId="26" fillId="21" borderId="0" applyNumberFormat="0" applyBorder="0" applyAlignment="0" applyProtection="0"/>
    <xf numFmtId="0" fontId="23" fillId="22" borderId="0" applyNumberFormat="0" applyBorder="0" applyAlignment="0" applyProtection="0"/>
    <xf numFmtId="0" fontId="4" fillId="0" borderId="0">
      <alignment/>
      <protection/>
    </xf>
    <xf numFmtId="0" fontId="37" fillId="15" borderId="0" applyNumberFormat="0" applyBorder="0" applyAlignment="0" applyProtection="0"/>
    <xf numFmtId="0" fontId="0" fillId="0" borderId="0">
      <alignment/>
      <protection/>
    </xf>
    <xf numFmtId="0" fontId="26" fillId="23" borderId="0" applyNumberFormat="0" applyBorder="0" applyAlignment="0" applyProtection="0"/>
    <xf numFmtId="0" fontId="3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23" fillId="6" borderId="0" applyNumberFormat="0" applyBorder="0" applyAlignment="0" applyProtection="0"/>
    <xf numFmtId="0" fontId="23" fillId="2" borderId="0" applyNumberFormat="0" applyBorder="0" applyAlignment="0" applyProtection="0"/>
    <xf numFmtId="0" fontId="23" fillId="12" borderId="0" applyNumberFormat="0" applyBorder="0" applyAlignment="0" applyProtection="0"/>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0" fillId="0" borderId="0">
      <alignment/>
      <protection/>
    </xf>
    <xf numFmtId="0" fontId="23" fillId="2" borderId="0" applyNumberFormat="0" applyBorder="0" applyAlignment="0" applyProtection="0"/>
    <xf numFmtId="0" fontId="0" fillId="0" borderId="0">
      <alignment/>
      <protection/>
    </xf>
    <xf numFmtId="0" fontId="23" fillId="6"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6" fillId="9" borderId="0" applyNumberFormat="0" applyBorder="0" applyAlignment="0" applyProtection="0"/>
    <xf numFmtId="0" fontId="23" fillId="12" borderId="0" applyNumberFormat="0" applyBorder="0" applyAlignment="0" applyProtection="0"/>
    <xf numFmtId="0" fontId="0" fillId="0" borderId="0">
      <alignment/>
      <protection/>
    </xf>
    <xf numFmtId="0" fontId="27" fillId="3" borderId="0" applyNumberFormat="0" applyBorder="0" applyAlignment="0" applyProtection="0"/>
    <xf numFmtId="0" fontId="23" fillId="12" borderId="0" applyNumberFormat="0" applyBorder="0" applyAlignment="0" applyProtection="0"/>
    <xf numFmtId="0" fontId="0" fillId="0" borderId="0">
      <alignment/>
      <protection/>
    </xf>
    <xf numFmtId="0" fontId="23" fillId="12" borderId="0" applyNumberFormat="0" applyBorder="0" applyAlignment="0" applyProtection="0"/>
    <xf numFmtId="0" fontId="0" fillId="0" borderId="0">
      <alignment/>
      <protection/>
    </xf>
    <xf numFmtId="0" fontId="26" fillId="7" borderId="0" applyNumberFormat="0" applyBorder="0" applyAlignment="0" applyProtection="0"/>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26" fillId="5" borderId="0" applyNumberFormat="0" applyBorder="0" applyAlignment="0" applyProtection="0"/>
    <xf numFmtId="0" fontId="22" fillId="6" borderId="0" applyNumberFormat="0" applyBorder="0" applyAlignment="0" applyProtection="0"/>
    <xf numFmtId="0" fontId="0" fillId="0" borderId="0">
      <alignment/>
      <protection/>
    </xf>
    <xf numFmtId="0" fontId="23" fillId="16" borderId="0" applyNumberFormat="0" applyBorder="0" applyAlignment="0" applyProtection="0"/>
    <xf numFmtId="0" fontId="0" fillId="0" borderId="0">
      <alignment/>
      <protection/>
    </xf>
    <xf numFmtId="0" fontId="0" fillId="0" borderId="0">
      <alignment/>
      <protection/>
    </xf>
    <xf numFmtId="0" fontId="23" fillId="4" borderId="0" applyNumberFormat="0" applyBorder="0" applyAlignment="0" applyProtection="0"/>
    <xf numFmtId="0" fontId="27" fillId="3" borderId="0" applyNumberFormat="0" applyBorder="0" applyAlignment="0" applyProtection="0"/>
    <xf numFmtId="0" fontId="23" fillId="12" borderId="0" applyNumberFormat="0" applyBorder="0" applyAlignment="0" applyProtection="0"/>
    <xf numFmtId="0" fontId="27" fillId="3" borderId="0" applyNumberFormat="0" applyBorder="0" applyAlignment="0" applyProtection="0"/>
    <xf numFmtId="0" fontId="23" fillId="4" borderId="0" applyNumberFormat="0" applyBorder="0" applyAlignment="0" applyProtection="0"/>
    <xf numFmtId="0" fontId="0" fillId="0" borderId="0">
      <alignment/>
      <protection/>
    </xf>
    <xf numFmtId="0" fontId="23" fillId="4" borderId="0" applyNumberFormat="0" applyBorder="0" applyAlignment="0" applyProtection="0"/>
    <xf numFmtId="0" fontId="0" fillId="0" borderId="0">
      <alignment/>
      <protection/>
    </xf>
    <xf numFmtId="0" fontId="23" fillId="4" borderId="0" applyNumberFormat="0" applyBorder="0" applyAlignment="0" applyProtection="0"/>
    <xf numFmtId="0" fontId="26" fillId="10" borderId="0" applyNumberFormat="0" applyBorder="0" applyAlignment="0" applyProtection="0"/>
    <xf numFmtId="0" fontId="0" fillId="0" borderId="0">
      <alignment/>
      <protection/>
    </xf>
    <xf numFmtId="0" fontId="23" fillId="18" borderId="0" applyNumberFormat="0" applyBorder="0" applyAlignment="0" applyProtection="0"/>
    <xf numFmtId="0" fontId="0" fillId="0" borderId="0">
      <alignment/>
      <protection/>
    </xf>
    <xf numFmtId="0" fontId="23" fillId="18" borderId="0" applyNumberFormat="0" applyBorder="0" applyAlignment="0" applyProtection="0"/>
    <xf numFmtId="0" fontId="0" fillId="0" borderId="0">
      <alignment/>
      <protection/>
    </xf>
    <xf numFmtId="0" fontId="23" fillId="18" borderId="0" applyNumberFormat="0" applyBorder="0" applyAlignment="0" applyProtection="0"/>
    <xf numFmtId="0" fontId="0" fillId="0" borderId="0">
      <alignment/>
      <protection/>
    </xf>
    <xf numFmtId="0" fontId="0" fillId="0" borderId="0">
      <alignment/>
      <protection/>
    </xf>
    <xf numFmtId="0" fontId="23" fillId="18" borderId="0" applyNumberFormat="0" applyBorder="0" applyAlignment="0" applyProtection="0"/>
    <xf numFmtId="0" fontId="0" fillId="0" borderId="0">
      <alignment/>
      <protection/>
    </xf>
    <xf numFmtId="0" fontId="23" fillId="7" borderId="0" applyNumberFormat="0" applyBorder="0" applyAlignment="0" applyProtection="0"/>
    <xf numFmtId="0" fontId="0" fillId="0" borderId="0">
      <alignment/>
      <protection/>
    </xf>
    <xf numFmtId="0" fontId="23" fillId="7" borderId="0" applyNumberFormat="0" applyBorder="0" applyAlignment="0" applyProtection="0"/>
    <xf numFmtId="0" fontId="23" fillId="7" borderId="0" applyNumberFormat="0" applyBorder="0" applyAlignment="0" applyProtection="0"/>
    <xf numFmtId="0" fontId="0" fillId="0" borderId="0">
      <alignment/>
      <protection/>
    </xf>
    <xf numFmtId="0" fontId="23" fillId="7" borderId="0" applyNumberFormat="0" applyBorder="0" applyAlignment="0" applyProtection="0"/>
    <xf numFmtId="0" fontId="0" fillId="0" borderId="0">
      <alignment/>
      <protection/>
    </xf>
    <xf numFmtId="0" fontId="38" fillId="11" borderId="1" applyNumberFormat="0" applyAlignment="0" applyProtection="0"/>
    <xf numFmtId="0" fontId="0" fillId="0" borderId="0">
      <alignment/>
      <protection/>
    </xf>
    <xf numFmtId="0" fontId="23" fillId="5" borderId="0" applyNumberFormat="0" applyBorder="0" applyAlignment="0" applyProtection="0"/>
    <xf numFmtId="0" fontId="0" fillId="0" borderId="0">
      <alignment/>
      <protection/>
    </xf>
    <xf numFmtId="0" fontId="0" fillId="8" borderId="2" applyNumberFormat="0" applyFont="0" applyAlignment="0" applyProtection="0"/>
    <xf numFmtId="0" fontId="23" fillId="5" borderId="0" applyNumberFormat="0" applyBorder="0" applyAlignment="0" applyProtection="0"/>
    <xf numFmtId="0" fontId="23" fillId="5" borderId="0" applyNumberFormat="0" applyBorder="0" applyAlignment="0" applyProtection="0"/>
    <xf numFmtId="0" fontId="0" fillId="0" borderId="0">
      <alignment/>
      <protection/>
    </xf>
    <xf numFmtId="0" fontId="23" fillId="5" borderId="0" applyNumberFormat="0" applyBorder="0" applyAlignment="0" applyProtection="0"/>
    <xf numFmtId="0" fontId="0" fillId="0" borderId="0">
      <alignment/>
      <protection/>
    </xf>
    <xf numFmtId="0" fontId="23" fillId="12" borderId="0" applyNumberFormat="0" applyBorder="0" applyAlignment="0" applyProtection="0"/>
    <xf numFmtId="0" fontId="23" fillId="12" borderId="0" applyNumberFormat="0" applyBorder="0" applyAlignment="0" applyProtection="0"/>
    <xf numFmtId="0" fontId="0" fillId="0" borderId="0">
      <alignment/>
      <protection/>
    </xf>
    <xf numFmtId="0" fontId="23" fillId="18" borderId="0" applyNumberFormat="0" applyBorder="0" applyAlignment="0" applyProtection="0"/>
    <xf numFmtId="0" fontId="22" fillId="6" borderId="0" applyNumberFormat="0" applyBorder="0" applyAlignment="0" applyProtection="0"/>
    <xf numFmtId="0" fontId="0" fillId="0" borderId="0">
      <alignment/>
      <protection/>
    </xf>
    <xf numFmtId="0" fontId="23" fillId="18" borderId="0" applyNumberFormat="0" applyBorder="0" applyAlignment="0" applyProtection="0"/>
    <xf numFmtId="0" fontId="26" fillId="10" borderId="0" applyNumberFormat="0" applyBorder="0" applyAlignment="0" applyProtection="0"/>
    <xf numFmtId="0" fontId="23" fillId="18" borderId="0" applyNumberFormat="0" applyBorder="0" applyAlignment="0" applyProtection="0"/>
    <xf numFmtId="0" fontId="0" fillId="0" borderId="0">
      <alignment/>
      <protection/>
    </xf>
    <xf numFmtId="0" fontId="23" fillId="18" borderId="0" applyNumberFormat="0" applyBorder="0" applyAlignment="0" applyProtection="0"/>
    <xf numFmtId="0" fontId="0" fillId="0" borderId="0">
      <alignment/>
      <protection/>
    </xf>
    <xf numFmtId="0" fontId="23" fillId="22" borderId="0" applyNumberFormat="0" applyBorder="0" applyAlignment="0" applyProtection="0"/>
    <xf numFmtId="0" fontId="37" fillId="15" borderId="0" applyNumberFormat="0" applyBorder="0" applyAlignment="0" applyProtection="0"/>
    <xf numFmtId="0" fontId="0" fillId="0" borderId="0">
      <alignment/>
      <protection/>
    </xf>
    <xf numFmtId="0" fontId="23" fillId="22" borderId="0" applyNumberFormat="0" applyBorder="0" applyAlignment="0" applyProtection="0"/>
    <xf numFmtId="0" fontId="23" fillId="22"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0" fillId="0" borderId="0">
      <alignment/>
      <protection/>
    </xf>
    <xf numFmtId="0" fontId="23" fillId="22" borderId="0" applyNumberFormat="0" applyBorder="0" applyAlignment="0" applyProtection="0"/>
    <xf numFmtId="0" fontId="26" fillId="10" borderId="0" applyNumberFormat="0" applyBorder="0" applyAlignment="0" applyProtection="0"/>
    <xf numFmtId="0" fontId="0" fillId="0" borderId="0">
      <alignment/>
      <protection/>
    </xf>
    <xf numFmtId="0" fontId="26" fillId="9" borderId="0" applyNumberFormat="0" applyBorder="0" applyAlignment="0" applyProtection="0"/>
    <xf numFmtId="0" fontId="0" fillId="0" borderId="0">
      <alignment/>
      <protection/>
    </xf>
    <xf numFmtId="0" fontId="26" fillId="9" borderId="0" applyNumberFormat="0" applyBorder="0" applyAlignment="0" applyProtection="0"/>
    <xf numFmtId="0" fontId="0" fillId="0" borderId="0">
      <alignment/>
      <protection/>
    </xf>
    <xf numFmtId="0" fontId="26" fillId="9" borderId="0" applyNumberFormat="0" applyBorder="0" applyAlignment="0" applyProtection="0"/>
    <xf numFmtId="0" fontId="0" fillId="0" borderId="0">
      <alignment/>
      <protection/>
    </xf>
    <xf numFmtId="0" fontId="0" fillId="0" borderId="0">
      <alignment/>
      <protection/>
    </xf>
    <xf numFmtId="0" fontId="26" fillId="7" borderId="0" applyNumberFormat="0" applyBorder="0" applyAlignment="0" applyProtection="0"/>
    <xf numFmtId="0" fontId="26" fillId="5"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6" fillId="5" borderId="0" applyNumberFormat="0" applyBorder="0" applyAlignment="0" applyProtection="0"/>
    <xf numFmtId="0" fontId="22" fillId="6" borderId="0" applyNumberFormat="0" applyBorder="0" applyAlignment="0" applyProtection="0"/>
    <xf numFmtId="0" fontId="0" fillId="0" borderId="0">
      <alignment/>
      <protection/>
    </xf>
    <xf numFmtId="0" fontId="26" fillId="5" borderId="0" applyNumberFormat="0" applyBorder="0" applyAlignment="0" applyProtection="0"/>
    <xf numFmtId="0" fontId="0" fillId="0" borderId="0">
      <alignment/>
      <protection/>
    </xf>
    <xf numFmtId="0" fontId="26" fillId="1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7" fillId="3"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2" fillId="6" borderId="0" applyNumberFormat="0" applyBorder="0" applyAlignment="0" applyProtection="0"/>
    <xf numFmtId="0" fontId="26" fillId="23" borderId="0" applyNumberFormat="0" applyBorder="0" applyAlignment="0" applyProtection="0"/>
    <xf numFmtId="0" fontId="22" fillId="6" borderId="0" applyNumberFormat="0" applyBorder="0" applyAlignment="0" applyProtection="0"/>
    <xf numFmtId="0" fontId="0" fillId="0" borderId="0">
      <alignment/>
      <protection/>
    </xf>
    <xf numFmtId="0" fontId="26" fillId="23" borderId="0" applyNumberFormat="0" applyBorder="0" applyAlignment="0" applyProtection="0"/>
    <xf numFmtId="0" fontId="26" fillId="23" borderId="0" applyNumberFormat="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27" fillId="3" borderId="0" applyNumberFormat="0" applyBorder="0" applyAlignment="0" applyProtection="0"/>
    <xf numFmtId="0" fontId="22" fillId="6" borderId="0" applyNumberFormat="0" applyBorder="0" applyAlignment="0" applyProtection="0"/>
    <xf numFmtId="9" fontId="4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2" fillId="0" borderId="0" applyFont="0" applyFill="0" applyBorder="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4" fillId="0" borderId="4" applyNumberFormat="0" applyFill="0" applyAlignment="0" applyProtection="0"/>
    <xf numFmtId="0" fontId="0" fillId="0" borderId="0">
      <alignment/>
      <protection/>
    </xf>
    <xf numFmtId="0" fontId="34" fillId="0" borderId="4" applyNumberFormat="0" applyFill="0" applyAlignment="0" applyProtection="0"/>
    <xf numFmtId="0" fontId="0" fillId="0" borderId="0">
      <alignment/>
      <protection/>
    </xf>
    <xf numFmtId="0" fontId="34" fillId="0" borderId="4" applyNumberFormat="0" applyFill="0" applyAlignment="0" applyProtection="0"/>
    <xf numFmtId="0" fontId="0" fillId="0" borderId="0">
      <alignment/>
      <protection/>
    </xf>
    <xf numFmtId="0" fontId="0" fillId="0" borderId="0">
      <alignment/>
      <protection/>
    </xf>
    <xf numFmtId="0" fontId="32" fillId="0" borderId="5" applyNumberFormat="0" applyFill="0" applyAlignment="0" applyProtection="0"/>
    <xf numFmtId="0" fontId="0" fillId="0" borderId="0">
      <alignment/>
      <protection/>
    </xf>
    <xf numFmtId="0" fontId="32" fillId="0" borderId="5" applyNumberFormat="0" applyFill="0" applyAlignment="0" applyProtection="0"/>
    <xf numFmtId="0" fontId="0" fillId="0" borderId="0">
      <alignment/>
      <protection/>
    </xf>
    <xf numFmtId="0" fontId="0" fillId="0" borderId="0">
      <alignment/>
      <protection/>
    </xf>
    <xf numFmtId="0" fontId="32" fillId="0" borderId="5" applyNumberFormat="0" applyFill="0" applyAlignment="0" applyProtection="0"/>
    <xf numFmtId="0" fontId="0" fillId="0" borderId="0">
      <alignment/>
      <protection/>
    </xf>
    <xf numFmtId="43" fontId="0" fillId="0" borderId="0" applyFon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0" fillId="0" borderId="0">
      <alignment/>
      <protection/>
    </xf>
    <xf numFmtId="0" fontId="41"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37" fillId="15"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0" fillId="0" borderId="0">
      <alignment/>
      <protection/>
    </xf>
    <xf numFmtId="0" fontId="22" fillId="6" borderId="0" applyNumberFormat="0" applyBorder="0" applyAlignment="0" applyProtection="0"/>
    <xf numFmtId="0" fontId="0" fillId="0" borderId="0">
      <alignment/>
      <protection/>
    </xf>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0" fillId="0" borderId="0">
      <alignment/>
      <protection/>
    </xf>
    <xf numFmtId="0" fontId="22"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6"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0" fillId="0" borderId="0">
      <alignment/>
      <protection/>
    </xf>
    <xf numFmtId="0" fontId="2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13"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6"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6" fillId="20" borderId="0" applyNumberFormat="0" applyBorder="0" applyAlignment="0" applyProtection="0"/>
    <xf numFmtId="0" fontId="0" fillId="0" borderId="0">
      <alignment/>
      <protection/>
    </xf>
    <xf numFmtId="0" fontId="0" fillId="0" borderId="0">
      <alignment/>
      <protection/>
    </xf>
    <xf numFmtId="0" fontId="37"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8" borderId="2"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17" borderId="0" applyNumberFormat="0" applyBorder="0" applyAlignment="0" applyProtection="0"/>
    <xf numFmtId="0" fontId="0" fillId="0" borderId="0">
      <alignment/>
      <protection/>
    </xf>
    <xf numFmtId="0" fontId="26" fillId="17" borderId="0" applyNumberFormat="0" applyBorder="0" applyAlignment="0" applyProtection="0"/>
    <xf numFmtId="0" fontId="23" fillId="0" borderId="0">
      <alignment vertical="center"/>
      <protection/>
    </xf>
    <xf numFmtId="0" fontId="0" fillId="0" borderId="0">
      <alignment vertical="center"/>
      <protection/>
    </xf>
    <xf numFmtId="0" fontId="0" fillId="0" borderId="0">
      <alignment vertical="center"/>
      <protection/>
    </xf>
    <xf numFmtId="0" fontId="26" fillId="21" borderId="0" applyNumberFormat="0" applyBorder="0" applyAlignment="0" applyProtection="0"/>
    <xf numFmtId="0" fontId="0" fillId="0" borderId="0">
      <alignment vertical="center"/>
      <protection/>
    </xf>
    <xf numFmtId="0" fontId="26" fillId="14"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31"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3" fillId="0" borderId="0">
      <alignment/>
      <protection/>
    </xf>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38" fillId="11" borderId="1" applyNumberFormat="0" applyAlignment="0" applyProtection="0"/>
    <xf numFmtId="0" fontId="29" fillId="13" borderId="7" applyNumberFormat="0" applyAlignment="0" applyProtection="0"/>
    <xf numFmtId="0" fontId="29" fillId="13" borderId="7" applyNumberFormat="0" applyAlignment="0" applyProtection="0"/>
    <xf numFmtId="0" fontId="29" fillId="13" borderId="7" applyNumberFormat="0" applyAlignment="0" applyProtection="0"/>
    <xf numFmtId="0" fontId="3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9" fillId="0" borderId="8" applyNumberFormat="0" applyFill="0" applyAlignment="0" applyProtection="0"/>
    <xf numFmtId="0" fontId="39" fillId="0" borderId="8" applyNumberFormat="0" applyFill="0" applyAlignment="0" applyProtection="0"/>
    <xf numFmtId="0" fontId="0" fillId="0" borderId="0">
      <alignment/>
      <protection/>
    </xf>
    <xf numFmtId="178"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7" fontId="42" fillId="0" borderId="0" applyFont="0" applyFill="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36" fillId="11" borderId="6" applyNumberFormat="0" applyAlignment="0" applyProtection="0"/>
    <xf numFmtId="0" fontId="36" fillId="11" borderId="6" applyNumberFormat="0" applyAlignment="0" applyProtection="0"/>
    <xf numFmtId="0" fontId="36" fillId="11" borderId="6" applyNumberFormat="0" applyAlignment="0" applyProtection="0"/>
    <xf numFmtId="0" fontId="36" fillId="11" borderId="6"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30" fillId="4" borderId="1" applyNumberForma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xf numFmtId="0" fontId="0" fillId="8" borderId="2" applyNumberFormat="0" applyFont="0" applyAlignment="0" applyProtection="0"/>
  </cellStyleXfs>
  <cellXfs count="173">
    <xf numFmtId="0" fontId="0" fillId="0" borderId="0" xfId="0" applyAlignment="1">
      <alignment/>
    </xf>
    <xf numFmtId="0" fontId="0" fillId="0" borderId="0" xfId="150" applyFont="1" applyAlignment="1">
      <alignment vertical="center"/>
      <protection/>
    </xf>
    <xf numFmtId="0" fontId="0" fillId="0" borderId="0" xfId="150" applyFont="1" applyBorder="1" applyAlignment="1">
      <alignment vertical="center"/>
      <protection/>
    </xf>
    <xf numFmtId="0" fontId="2" fillId="0" borderId="0" xfId="150" applyFont="1" applyAlignment="1">
      <alignment vertical="center"/>
      <protection/>
    </xf>
    <xf numFmtId="0" fontId="3" fillId="0" borderId="0" xfId="150" applyFont="1" applyAlignment="1">
      <alignment vertical="center"/>
      <protection/>
    </xf>
    <xf numFmtId="0" fontId="4" fillId="0" borderId="0" xfId="150" applyFont="1" applyAlignment="1">
      <alignment vertical="center"/>
      <protection/>
    </xf>
    <xf numFmtId="0" fontId="0" fillId="0" borderId="0" xfId="150" applyFont="1">
      <alignment/>
      <protection/>
    </xf>
    <xf numFmtId="179" fontId="0" fillId="0" borderId="0" xfId="150" applyNumberFormat="1" applyFont="1">
      <alignment/>
      <protection/>
    </xf>
    <xf numFmtId="179" fontId="0" fillId="0" borderId="0" xfId="150" applyNumberFormat="1" applyFont="1" applyAlignment="1">
      <alignment horizontal="right"/>
      <protection/>
    </xf>
    <xf numFmtId="180" fontId="0" fillId="0" borderId="0" xfId="150" applyNumberFormat="1" applyFont="1">
      <alignment/>
      <protection/>
    </xf>
    <xf numFmtId="0" fontId="5" fillId="0" borderId="0" xfId="641" applyFont="1" applyAlignment="1">
      <alignment vertical="center"/>
      <protection/>
    </xf>
    <xf numFmtId="179" fontId="0" fillId="0" borderId="0" xfId="150" applyNumberFormat="1" applyFont="1" applyAlignment="1">
      <alignment vertical="center"/>
      <protection/>
    </xf>
    <xf numFmtId="0" fontId="5" fillId="0" borderId="0" xfId="150" applyFont="1" applyBorder="1" applyAlignment="1">
      <alignment horizontal="center" vertical="center"/>
      <protection/>
    </xf>
    <xf numFmtId="0" fontId="6" fillId="0" borderId="0" xfId="150" applyFont="1" applyBorder="1" applyAlignment="1">
      <alignment horizontal="center" vertical="center"/>
      <protection/>
    </xf>
    <xf numFmtId="0" fontId="6" fillId="0" borderId="0" xfId="150" applyFont="1" applyBorder="1" applyAlignment="1">
      <alignment vertical="center"/>
      <protection/>
    </xf>
    <xf numFmtId="0" fontId="6" fillId="0" borderId="10" xfId="150" applyFont="1" applyFill="1" applyBorder="1" applyAlignment="1">
      <alignment vertical="center"/>
      <protection/>
    </xf>
    <xf numFmtId="0" fontId="7" fillId="0" borderId="11" xfId="150" applyFont="1" applyBorder="1" applyAlignment="1">
      <alignment horizontal="center" vertical="center" wrapText="1"/>
      <protection/>
    </xf>
    <xf numFmtId="0" fontId="8" fillId="0" borderId="11" xfId="150" applyFont="1" applyBorder="1" applyAlignment="1">
      <alignment horizontal="center" vertical="center" wrapText="1"/>
      <protection/>
    </xf>
    <xf numFmtId="179" fontId="8" fillId="0" borderId="11" xfId="150" applyNumberFormat="1" applyFont="1" applyBorder="1" applyAlignment="1">
      <alignment horizontal="center" vertical="center" wrapText="1"/>
      <protection/>
    </xf>
    <xf numFmtId="0" fontId="7" fillId="0" borderId="11" xfId="150" applyFont="1" applyBorder="1" applyAlignment="1">
      <alignment horizontal="center" vertical="center"/>
      <protection/>
    </xf>
    <xf numFmtId="0" fontId="8" fillId="0" borderId="11" xfId="150" applyFont="1" applyBorder="1" applyAlignment="1">
      <alignment horizontal="center" vertical="center"/>
      <protection/>
    </xf>
    <xf numFmtId="181" fontId="8" fillId="0" borderId="12" xfId="150" applyNumberFormat="1" applyFont="1" applyBorder="1" applyAlignment="1">
      <alignment horizontal="left" vertical="center" wrapText="1"/>
      <protection/>
    </xf>
    <xf numFmtId="181" fontId="8" fillId="0" borderId="13" xfId="150" applyNumberFormat="1" applyFont="1" applyBorder="1" applyAlignment="1">
      <alignment horizontal="left" vertical="center" wrapText="1"/>
      <protection/>
    </xf>
    <xf numFmtId="181" fontId="8" fillId="0" borderId="14" xfId="150" applyNumberFormat="1" applyFont="1" applyBorder="1" applyAlignment="1">
      <alignment horizontal="left" vertical="center" wrapText="1"/>
      <protection/>
    </xf>
    <xf numFmtId="181" fontId="8" fillId="0" borderId="11" xfId="150" applyNumberFormat="1" applyFont="1" applyBorder="1" applyAlignment="1">
      <alignment horizontal="center" vertical="center"/>
      <protection/>
    </xf>
    <xf numFmtId="0" fontId="9" fillId="0" borderId="11" xfId="150" applyFont="1" applyBorder="1" applyAlignment="1">
      <alignment horizontal="center" vertical="center"/>
      <protection/>
    </xf>
    <xf numFmtId="0" fontId="10" fillId="0" borderId="11" xfId="150" applyFont="1" applyBorder="1" applyAlignment="1">
      <alignment horizontal="center" vertical="center"/>
      <protection/>
    </xf>
    <xf numFmtId="179" fontId="6" fillId="0" borderId="0" xfId="150" applyNumberFormat="1" applyFont="1" applyBorder="1" applyAlignment="1">
      <alignment vertical="center"/>
      <protection/>
    </xf>
    <xf numFmtId="0" fontId="6" fillId="0" borderId="15" xfId="150" applyFont="1" applyBorder="1" applyAlignment="1">
      <alignment vertical="center"/>
      <protection/>
    </xf>
    <xf numFmtId="179" fontId="0" fillId="0" borderId="0" xfId="150" applyNumberFormat="1" applyFont="1" applyAlignment="1">
      <alignment horizontal="right" vertical="center"/>
      <protection/>
    </xf>
    <xf numFmtId="180" fontId="0" fillId="0" borderId="0" xfId="150" applyNumberFormat="1" applyFont="1" applyAlignment="1">
      <alignment vertical="center"/>
      <protection/>
    </xf>
    <xf numFmtId="0" fontId="6" fillId="0" borderId="0" xfId="150" applyFont="1" applyFill="1" applyBorder="1" applyAlignment="1">
      <alignment horizontal="right" vertical="center"/>
      <protection/>
    </xf>
    <xf numFmtId="179" fontId="5" fillId="0" borderId="0" xfId="150" applyNumberFormat="1" applyFont="1" applyBorder="1" applyAlignment="1">
      <alignment horizontal="right" vertical="center"/>
      <protection/>
    </xf>
    <xf numFmtId="180" fontId="5" fillId="0" borderId="0" xfId="150" applyNumberFormat="1" applyFont="1" applyBorder="1" applyAlignment="1">
      <alignment horizontal="center" vertical="center"/>
      <protection/>
    </xf>
    <xf numFmtId="0" fontId="7" fillId="0" borderId="16" xfId="150" applyFont="1" applyBorder="1" applyAlignment="1">
      <alignment horizontal="center" vertical="center" wrapText="1"/>
      <protection/>
    </xf>
    <xf numFmtId="0" fontId="7" fillId="0" borderId="11" xfId="150" applyFont="1" applyFill="1" applyBorder="1" applyAlignment="1">
      <alignment horizontal="center" vertical="center" wrapText="1"/>
      <protection/>
    </xf>
    <xf numFmtId="180" fontId="7" fillId="0" borderId="11" xfId="150" applyNumberFormat="1" applyFont="1" applyBorder="1" applyAlignment="1">
      <alignment horizontal="center" vertical="center" wrapText="1"/>
      <protection/>
    </xf>
    <xf numFmtId="0" fontId="8" fillId="0" borderId="17" xfId="150" applyFont="1" applyBorder="1" applyAlignment="1">
      <alignment horizontal="center" vertical="center" wrapText="1"/>
      <protection/>
    </xf>
    <xf numFmtId="0" fontId="8" fillId="0" borderId="11" xfId="150" applyFont="1" applyFill="1" applyBorder="1" applyAlignment="1">
      <alignment horizontal="center" vertical="center" wrapText="1"/>
      <protection/>
    </xf>
    <xf numFmtId="180" fontId="8" fillId="0" borderId="11" xfId="150" applyNumberFormat="1" applyFont="1" applyBorder="1" applyAlignment="1">
      <alignment horizontal="center" vertical="center" wrapText="1"/>
      <protection/>
    </xf>
    <xf numFmtId="0" fontId="7" fillId="0" borderId="11" xfId="150" applyFont="1" applyFill="1" applyBorder="1" applyAlignment="1">
      <alignment horizontal="center" vertical="center"/>
      <protection/>
    </xf>
    <xf numFmtId="179" fontId="8" fillId="0" borderId="11" xfId="150" applyNumberFormat="1" applyFont="1" applyFill="1" applyBorder="1" applyAlignment="1">
      <alignment horizontal="center" vertical="center"/>
      <protection/>
    </xf>
    <xf numFmtId="180" fontId="8" fillId="0" borderId="11" xfId="150" applyNumberFormat="1" applyFont="1" applyBorder="1" applyAlignment="1">
      <alignment horizontal="center" vertical="center"/>
      <protection/>
    </xf>
    <xf numFmtId="182" fontId="8" fillId="0" borderId="11" xfId="150" applyNumberFormat="1" applyFont="1" applyBorder="1" applyAlignment="1">
      <alignment horizontal="center" vertical="center"/>
      <protection/>
    </xf>
    <xf numFmtId="179" fontId="10" fillId="0" borderId="11" xfId="150" applyNumberFormat="1" applyFont="1" applyFill="1" applyBorder="1" applyAlignment="1">
      <alignment horizontal="center" vertical="center"/>
      <protection/>
    </xf>
    <xf numFmtId="0" fontId="6" fillId="0" borderId="15" xfId="150" applyFont="1" applyBorder="1" applyAlignment="1">
      <alignment horizontal="center" vertical="center"/>
      <protection/>
    </xf>
    <xf numFmtId="0" fontId="6" fillId="0" borderId="0" xfId="150" applyFont="1" applyBorder="1" applyAlignment="1">
      <alignment horizontal="right" vertical="center"/>
      <protection/>
    </xf>
    <xf numFmtId="179" fontId="11" fillId="0" borderId="0" xfId="150" applyNumberFormat="1" applyFont="1" applyAlignment="1">
      <alignment horizontal="right"/>
      <protection/>
    </xf>
    <xf numFmtId="179" fontId="12" fillId="0" borderId="0" xfId="150" applyNumberFormat="1" applyFont="1" applyAlignment="1">
      <alignment horizontal="center"/>
      <protection/>
    </xf>
    <xf numFmtId="0" fontId="8" fillId="0" borderId="11" xfId="150" applyFont="1" applyBorder="1" applyAlignment="1">
      <alignment vertical="center"/>
      <protection/>
    </xf>
    <xf numFmtId="0" fontId="8" fillId="0" borderId="11" xfId="150" applyFont="1" applyBorder="1" applyAlignment="1">
      <alignment horizontal="left" vertical="center"/>
      <protection/>
    </xf>
    <xf numFmtId="0" fontId="0" fillId="0" borderId="0" xfId="148" applyFont="1" applyAlignment="1">
      <alignment vertical="center"/>
      <protection/>
    </xf>
    <xf numFmtId="0" fontId="0" fillId="0" borderId="0" xfId="148" applyFont="1" applyBorder="1" applyAlignment="1">
      <alignment vertical="center"/>
      <protection/>
    </xf>
    <xf numFmtId="0" fontId="2" fillId="0" borderId="0" xfId="148" applyFont="1" applyAlignment="1">
      <alignment vertical="center"/>
      <protection/>
    </xf>
    <xf numFmtId="0" fontId="3" fillId="0" borderId="0" xfId="148" applyFont="1" applyAlignment="1">
      <alignment vertical="center"/>
      <protection/>
    </xf>
    <xf numFmtId="0" fontId="4" fillId="0" borderId="0" xfId="148" applyFont="1" applyAlignment="1">
      <alignment vertical="center"/>
      <protection/>
    </xf>
    <xf numFmtId="0" fontId="0" fillId="0" borderId="0" xfId="148" applyFont="1">
      <alignment/>
      <protection/>
    </xf>
    <xf numFmtId="179" fontId="0" fillId="0" borderId="0" xfId="148" applyNumberFormat="1" applyFont="1">
      <alignment/>
      <protection/>
    </xf>
    <xf numFmtId="179" fontId="0" fillId="0" borderId="0" xfId="148" applyNumberFormat="1" applyFont="1" applyAlignment="1">
      <alignment horizontal="right"/>
      <protection/>
    </xf>
    <xf numFmtId="180" fontId="0" fillId="0" borderId="0" xfId="148" applyNumberFormat="1" applyFont="1">
      <alignment/>
      <protection/>
    </xf>
    <xf numFmtId="0" fontId="13" fillId="0" borderId="0" xfId="639" applyFont="1" applyAlignment="1">
      <alignment vertical="center"/>
      <protection/>
    </xf>
    <xf numFmtId="179" fontId="0" fillId="0" borderId="0" xfId="148" applyNumberFormat="1" applyFont="1" applyAlignment="1">
      <alignment vertical="center"/>
      <protection/>
    </xf>
    <xf numFmtId="0" fontId="13" fillId="0" borderId="0" xfId="148" applyFont="1" applyBorder="1" applyAlignment="1">
      <alignment horizontal="center" vertical="center"/>
      <protection/>
    </xf>
    <xf numFmtId="0" fontId="6" fillId="0" borderId="0" xfId="148" applyFont="1" applyBorder="1" applyAlignment="1">
      <alignment horizontal="center" vertical="center"/>
      <protection/>
    </xf>
    <xf numFmtId="0" fontId="6" fillId="0" borderId="0" xfId="148" applyFont="1" applyBorder="1" applyAlignment="1">
      <alignment vertical="center"/>
      <protection/>
    </xf>
    <xf numFmtId="0" fontId="6" fillId="0" borderId="10" xfId="148" applyFont="1" applyFill="1" applyBorder="1" applyAlignment="1">
      <alignment vertical="center"/>
      <protection/>
    </xf>
    <xf numFmtId="0" fontId="6" fillId="0" borderId="11" xfId="148" applyFont="1" applyBorder="1" applyAlignment="1">
      <alignment horizontal="center" vertical="center" wrapText="1"/>
      <protection/>
    </xf>
    <xf numFmtId="0" fontId="4" fillId="0" borderId="11" xfId="148" applyFont="1" applyBorder="1" applyAlignment="1">
      <alignment horizontal="center" vertical="center" wrapText="1"/>
      <protection/>
    </xf>
    <xf numFmtId="179" fontId="4" fillId="0" borderId="11" xfId="148" applyNumberFormat="1" applyFont="1" applyBorder="1" applyAlignment="1">
      <alignment horizontal="center" vertical="center" wrapText="1"/>
      <protection/>
    </xf>
    <xf numFmtId="0" fontId="6" fillId="0" borderId="11" xfId="148" applyFont="1" applyBorder="1" applyAlignment="1">
      <alignment horizontal="center" vertical="center"/>
      <protection/>
    </xf>
    <xf numFmtId="0" fontId="4" fillId="0" borderId="11" xfId="148" applyFont="1" applyBorder="1" applyAlignment="1">
      <alignment horizontal="center" vertical="center"/>
      <protection/>
    </xf>
    <xf numFmtId="181" fontId="4" fillId="0" borderId="11" xfId="148" applyNumberFormat="1" applyFont="1" applyBorder="1" applyAlignment="1">
      <alignment horizontal="center" vertical="center"/>
      <protection/>
    </xf>
    <xf numFmtId="179" fontId="6" fillId="0" borderId="0" xfId="148" applyNumberFormat="1" applyFont="1" applyBorder="1" applyAlignment="1">
      <alignment vertical="center"/>
      <protection/>
    </xf>
    <xf numFmtId="0" fontId="6" fillId="0" borderId="15" xfId="148" applyFont="1" applyBorder="1" applyAlignment="1">
      <alignment vertical="center"/>
      <protection/>
    </xf>
    <xf numFmtId="179" fontId="0" fillId="0" borderId="0" xfId="148" applyNumberFormat="1" applyFont="1" applyAlignment="1">
      <alignment horizontal="right" vertical="center"/>
      <protection/>
    </xf>
    <xf numFmtId="180" fontId="0" fillId="0" borderId="0" xfId="148" applyNumberFormat="1" applyFont="1" applyAlignment="1">
      <alignment vertical="center"/>
      <protection/>
    </xf>
    <xf numFmtId="0" fontId="6" fillId="0" borderId="0" xfId="148" applyFont="1" applyFill="1" applyBorder="1" applyAlignment="1">
      <alignment horizontal="right" vertical="center"/>
      <protection/>
    </xf>
    <xf numFmtId="0" fontId="5" fillId="0" borderId="0" xfId="148" applyFont="1" applyBorder="1" applyAlignment="1">
      <alignment horizontal="center" vertical="center"/>
      <protection/>
    </xf>
    <xf numFmtId="179" fontId="5" fillId="0" borderId="0" xfId="148" applyNumberFormat="1" applyFont="1" applyBorder="1" applyAlignment="1">
      <alignment horizontal="right" vertical="center"/>
      <protection/>
    </xf>
    <xf numFmtId="180" fontId="5" fillId="0" borderId="0" xfId="148" applyNumberFormat="1" applyFont="1" applyBorder="1" applyAlignment="1">
      <alignment horizontal="center" vertical="center"/>
      <protection/>
    </xf>
    <xf numFmtId="0" fontId="6" fillId="0" borderId="16" xfId="148" applyFont="1" applyBorder="1" applyAlignment="1">
      <alignment horizontal="center" vertical="center" wrapText="1"/>
      <protection/>
    </xf>
    <xf numFmtId="0" fontId="6" fillId="0" borderId="11" xfId="148" applyFont="1" applyFill="1" applyBorder="1" applyAlignment="1">
      <alignment horizontal="center" vertical="center" wrapText="1"/>
      <protection/>
    </xf>
    <xf numFmtId="180" fontId="6" fillId="0" borderId="11" xfId="148" applyNumberFormat="1" applyFont="1" applyBorder="1" applyAlignment="1">
      <alignment horizontal="center" vertical="center" wrapText="1"/>
      <protection/>
    </xf>
    <xf numFmtId="0" fontId="4" fillId="0" borderId="17" xfId="148" applyFont="1" applyBorder="1" applyAlignment="1">
      <alignment horizontal="center" vertical="center" wrapText="1"/>
      <protection/>
    </xf>
    <xf numFmtId="0" fontId="4" fillId="0" borderId="11" xfId="148" applyFont="1" applyFill="1" applyBorder="1" applyAlignment="1">
      <alignment horizontal="center" vertical="center" wrapText="1"/>
      <protection/>
    </xf>
    <xf numFmtId="180" fontId="4" fillId="0" borderId="11" xfId="148" applyNumberFormat="1" applyFont="1" applyBorder="1" applyAlignment="1">
      <alignment horizontal="center" vertical="center" wrapText="1"/>
      <protection/>
    </xf>
    <xf numFmtId="0" fontId="6" fillId="0" borderId="11" xfId="148" applyFont="1" applyFill="1" applyBorder="1" applyAlignment="1">
      <alignment horizontal="center" vertical="center"/>
      <protection/>
    </xf>
    <xf numFmtId="179" fontId="4" fillId="0" borderId="11" xfId="148" applyNumberFormat="1" applyFont="1" applyFill="1" applyBorder="1" applyAlignment="1">
      <alignment horizontal="center" vertical="center"/>
      <protection/>
    </xf>
    <xf numFmtId="180" fontId="4" fillId="0" borderId="11" xfId="148" applyNumberFormat="1" applyFont="1" applyBorder="1" applyAlignment="1">
      <alignment horizontal="center" vertical="center"/>
      <protection/>
    </xf>
    <xf numFmtId="182" fontId="4" fillId="0" borderId="11" xfId="148" applyNumberFormat="1" applyFont="1" applyBorder="1" applyAlignment="1">
      <alignment horizontal="center" vertical="center"/>
      <protection/>
    </xf>
    <xf numFmtId="179" fontId="14" fillId="0" borderId="11" xfId="148" applyNumberFormat="1" applyFont="1" applyFill="1" applyBorder="1" applyAlignment="1">
      <alignment horizontal="center" vertical="center"/>
      <protection/>
    </xf>
    <xf numFmtId="0" fontId="6" fillId="0" borderId="15" xfId="148" applyFont="1" applyBorder="1" applyAlignment="1">
      <alignment horizontal="center" vertical="center"/>
      <protection/>
    </xf>
    <xf numFmtId="0" fontId="6" fillId="0" borderId="0" xfId="148" applyFont="1" applyBorder="1" applyAlignment="1">
      <alignment horizontal="right" vertical="center"/>
      <protection/>
    </xf>
    <xf numFmtId="179" fontId="11" fillId="0" borderId="0" xfId="148" applyNumberFormat="1" applyFont="1" applyAlignment="1">
      <alignment horizontal="right"/>
      <protection/>
    </xf>
    <xf numFmtId="179" fontId="12" fillId="0" borderId="0" xfId="148" applyNumberFormat="1" applyFont="1" applyAlignment="1">
      <alignment horizontal="center"/>
      <protection/>
    </xf>
    <xf numFmtId="0" fontId="4" fillId="0" borderId="11" xfId="148" applyFont="1" applyBorder="1" applyAlignment="1">
      <alignment vertical="center"/>
      <protection/>
    </xf>
    <xf numFmtId="0" fontId="4" fillId="0" borderId="11" xfId="148" applyFont="1" applyBorder="1" applyAlignment="1">
      <alignment horizontal="left" vertical="center"/>
      <protection/>
    </xf>
    <xf numFmtId="0" fontId="8" fillId="0" borderId="0" xfId="150" applyFont="1" applyAlignment="1">
      <alignment vertical="center"/>
      <protection/>
    </xf>
    <xf numFmtId="0" fontId="8" fillId="0" borderId="0" xfId="150" applyFont="1">
      <alignment/>
      <protection/>
    </xf>
    <xf numFmtId="179" fontId="8" fillId="0" borderId="0" xfId="150" applyNumberFormat="1" applyFont="1">
      <alignment/>
      <protection/>
    </xf>
    <xf numFmtId="0" fontId="0" fillId="0" borderId="0" xfId="150" applyFont="1" applyAlignment="1">
      <alignment wrapText="1"/>
      <protection/>
    </xf>
    <xf numFmtId="179" fontId="8" fillId="0" borderId="0" xfId="150" applyNumberFormat="1" applyFont="1" applyAlignment="1">
      <alignment horizontal="right"/>
      <protection/>
    </xf>
    <xf numFmtId="179" fontId="8" fillId="0" borderId="0" xfId="150" applyNumberFormat="1" applyFont="1" applyAlignment="1">
      <alignment vertical="center"/>
      <protection/>
    </xf>
    <xf numFmtId="0" fontId="8" fillId="0" borderId="0" xfId="150" applyFont="1" applyBorder="1" applyAlignment="1">
      <alignment vertical="center"/>
      <protection/>
    </xf>
    <xf numFmtId="0" fontId="7" fillId="0" borderId="12" xfId="150" applyFont="1" applyBorder="1" applyAlignment="1">
      <alignment horizontal="center" vertical="center" wrapText="1"/>
      <protection/>
    </xf>
    <xf numFmtId="0" fontId="8" fillId="0" borderId="12" xfId="150" applyFont="1" applyBorder="1" applyAlignment="1">
      <alignment horizontal="left" vertical="center" wrapText="1"/>
      <protection/>
    </xf>
    <xf numFmtId="0" fontId="8" fillId="0" borderId="13" xfId="150" applyFont="1" applyBorder="1" applyAlignment="1">
      <alignment horizontal="left" vertical="center" wrapText="1"/>
      <protection/>
    </xf>
    <xf numFmtId="179" fontId="8" fillId="0" borderId="11" xfId="150" applyNumberFormat="1" applyFont="1" applyBorder="1" applyAlignment="1">
      <alignment vertical="center"/>
      <protection/>
    </xf>
    <xf numFmtId="0" fontId="3" fillId="0" borderId="11" xfId="150" applyFont="1" applyBorder="1" applyAlignment="1">
      <alignment vertical="center"/>
      <protection/>
    </xf>
    <xf numFmtId="179" fontId="8" fillId="0" borderId="0" xfId="150" applyNumberFormat="1" applyFont="1" applyBorder="1" applyAlignment="1">
      <alignment vertical="center"/>
      <protection/>
    </xf>
    <xf numFmtId="0" fontId="0" fillId="0" borderId="0" xfId="150" applyFont="1" applyAlignment="1">
      <alignment vertical="center" wrapText="1"/>
      <protection/>
    </xf>
    <xf numFmtId="179" fontId="8" fillId="0" borderId="0" xfId="150" applyNumberFormat="1" applyFont="1" applyAlignment="1">
      <alignment horizontal="right" vertical="center"/>
      <protection/>
    </xf>
    <xf numFmtId="0" fontId="5" fillId="0" borderId="0" xfId="150" applyFont="1" applyBorder="1" applyAlignment="1">
      <alignment horizontal="center" vertical="center" wrapText="1"/>
      <protection/>
    </xf>
    <xf numFmtId="179" fontId="10" fillId="0" borderId="0" xfId="150" applyNumberFormat="1" applyFont="1" applyBorder="1" applyAlignment="1">
      <alignment horizontal="right" vertical="center"/>
      <protection/>
    </xf>
    <xf numFmtId="0" fontId="7" fillId="0" borderId="14" xfId="150" applyFont="1" applyBorder="1" applyAlignment="1">
      <alignment horizontal="center" vertical="center" wrapText="1"/>
      <protection/>
    </xf>
    <xf numFmtId="179" fontId="7" fillId="0" borderId="16" xfId="150" applyNumberFormat="1" applyFont="1" applyBorder="1" applyAlignment="1">
      <alignment horizontal="center" vertical="center" wrapText="1"/>
      <protection/>
    </xf>
    <xf numFmtId="179" fontId="8" fillId="0" borderId="17" xfId="150" applyNumberFormat="1" applyFont="1" applyBorder="1" applyAlignment="1">
      <alignment horizontal="center" vertical="center" wrapText="1"/>
      <protection/>
    </xf>
    <xf numFmtId="0" fontId="8" fillId="0" borderId="14" xfId="150" applyFont="1" applyBorder="1" applyAlignment="1">
      <alignment horizontal="left" vertical="center" wrapText="1"/>
      <protection/>
    </xf>
    <xf numFmtId="0" fontId="15" fillId="0" borderId="11" xfId="150" applyFont="1" applyBorder="1" applyAlignment="1">
      <alignment horizontal="center" vertical="center"/>
      <protection/>
    </xf>
    <xf numFmtId="183" fontId="8" fillId="0" borderId="11" xfId="150" applyNumberFormat="1" applyFont="1" applyFill="1" applyBorder="1" applyAlignment="1">
      <alignment horizontal="center" vertical="center"/>
      <protection/>
    </xf>
    <xf numFmtId="179" fontId="16" fillId="0" borderId="11" xfId="643" applyNumberFormat="1" applyFont="1" applyBorder="1" applyAlignment="1">
      <alignment horizontal="center" vertical="center"/>
      <protection/>
    </xf>
    <xf numFmtId="0" fontId="8" fillId="0" borderId="14" xfId="150" applyFont="1" applyBorder="1" applyAlignment="1">
      <alignment horizontal="center" vertical="center"/>
      <protection/>
    </xf>
    <xf numFmtId="179" fontId="17" fillId="0" borderId="11" xfId="643" applyNumberFormat="1" applyFont="1" applyBorder="1" applyAlignment="1">
      <alignment horizontal="center" vertical="center"/>
      <protection/>
    </xf>
    <xf numFmtId="0" fontId="3" fillId="0" borderId="11" xfId="150" applyFont="1" applyBorder="1" applyAlignment="1">
      <alignment vertical="center" wrapText="1"/>
      <protection/>
    </xf>
    <xf numFmtId="179" fontId="10" fillId="0" borderId="11" xfId="150" applyNumberFormat="1" applyFont="1" applyBorder="1" applyAlignment="1">
      <alignment horizontal="center" vertical="center"/>
      <protection/>
    </xf>
    <xf numFmtId="179" fontId="5" fillId="0" borderId="0" xfId="150" applyNumberFormat="1" applyFont="1" applyBorder="1" applyAlignment="1">
      <alignment horizontal="center" vertical="center"/>
      <protection/>
    </xf>
    <xf numFmtId="180" fontId="7" fillId="0" borderId="17" xfId="150" applyNumberFormat="1" applyFont="1" applyBorder="1" applyAlignment="1">
      <alignment horizontal="center" vertical="center" wrapText="1"/>
      <protection/>
    </xf>
    <xf numFmtId="0" fontId="7" fillId="0" borderId="17" xfId="150" applyFont="1" applyBorder="1" applyAlignment="1">
      <alignment horizontal="center" vertical="center" wrapText="1"/>
      <protection/>
    </xf>
    <xf numFmtId="9" fontId="15" fillId="0" borderId="11" xfId="271" applyNumberFormat="1" applyFont="1" applyBorder="1" applyAlignment="1">
      <alignment horizontal="center" vertical="center"/>
    </xf>
    <xf numFmtId="179" fontId="8" fillId="0" borderId="11" xfId="150" applyNumberFormat="1" applyFont="1" applyBorder="1" applyAlignment="1">
      <alignment horizontal="center" vertical="center"/>
      <protection/>
    </xf>
    <xf numFmtId="0" fontId="8" fillId="0" borderId="11" xfId="150" applyFont="1" applyFill="1" applyBorder="1" applyAlignment="1">
      <alignment vertical="center"/>
      <protection/>
    </xf>
    <xf numFmtId="9" fontId="8" fillId="0" borderId="11" xfId="271" applyNumberFormat="1" applyFont="1" applyBorder="1" applyAlignment="1">
      <alignment horizontal="center" vertical="center"/>
    </xf>
    <xf numFmtId="180" fontId="18" fillId="0" borderId="11" xfId="150" applyNumberFormat="1" applyFont="1" applyBorder="1" applyAlignment="1">
      <alignment vertical="center"/>
      <protection/>
    </xf>
    <xf numFmtId="179" fontId="18" fillId="0" borderId="11" xfId="150" applyNumberFormat="1" applyFont="1" applyBorder="1" applyAlignment="1">
      <alignment vertical="center"/>
      <protection/>
    </xf>
    <xf numFmtId="180" fontId="10" fillId="0" borderId="11" xfId="150" applyNumberFormat="1" applyFont="1" applyBorder="1" applyAlignment="1">
      <alignment horizontal="center" vertical="center"/>
      <protection/>
    </xf>
    <xf numFmtId="0" fontId="18" fillId="0" borderId="11" xfId="150" applyFont="1" applyBorder="1" applyAlignment="1">
      <alignment vertical="center"/>
      <protection/>
    </xf>
    <xf numFmtId="180" fontId="2" fillId="0" borderId="0" xfId="150" applyNumberFormat="1" applyFont="1" applyAlignment="1">
      <alignment vertical="center"/>
      <protection/>
    </xf>
    <xf numFmtId="179" fontId="2" fillId="0" borderId="0" xfId="150" applyNumberFormat="1" applyFont="1" applyAlignment="1">
      <alignment vertical="center"/>
      <protection/>
    </xf>
    <xf numFmtId="183" fontId="8" fillId="0" borderId="0" xfId="150" applyNumberFormat="1" applyFont="1" applyAlignment="1">
      <alignment vertical="center"/>
      <protection/>
    </xf>
    <xf numFmtId="183" fontId="3" fillId="0" borderId="0" xfId="150" applyNumberFormat="1" applyFont="1" applyAlignment="1">
      <alignment vertical="center"/>
      <protection/>
    </xf>
    <xf numFmtId="0" fontId="0" fillId="0" borderId="0" xfId="176" applyFont="1">
      <alignment/>
      <protection/>
    </xf>
    <xf numFmtId="0" fontId="19" fillId="0" borderId="10" xfId="647" applyFont="1" applyBorder="1" applyAlignment="1">
      <alignment horizontal="center" vertical="center" wrapText="1"/>
      <protection/>
    </xf>
    <xf numFmtId="0" fontId="0" fillId="0" borderId="11" xfId="647" applyNumberFormat="1" applyFont="1" applyBorder="1" applyAlignment="1">
      <alignment horizontal="center" vertical="center" wrapText="1"/>
      <protection/>
    </xf>
    <xf numFmtId="0" fontId="0" fillId="0" borderId="11" xfId="647" applyNumberFormat="1" applyFont="1" applyBorder="1" applyAlignment="1">
      <alignment horizontal="left" vertical="center" wrapText="1"/>
      <protection/>
    </xf>
    <xf numFmtId="0" fontId="0" fillId="0" borderId="11" xfId="644" applyFont="1" applyFill="1" applyBorder="1" applyAlignment="1">
      <alignment horizontal="center" vertical="center" wrapText="1"/>
      <protection/>
    </xf>
    <xf numFmtId="182" fontId="0" fillId="0" borderId="11" xfId="644" applyNumberFormat="1" applyFont="1" applyFill="1" applyBorder="1" applyAlignment="1">
      <alignment horizontal="center" vertical="center" wrapText="1"/>
      <protection/>
    </xf>
    <xf numFmtId="179" fontId="0" fillId="0" borderId="11" xfId="647" applyNumberFormat="1" applyFont="1" applyBorder="1" applyAlignment="1">
      <alignment horizontal="center" vertical="center" wrapText="1"/>
      <protection/>
    </xf>
    <xf numFmtId="184" fontId="0" fillId="0" borderId="11" xfId="647" applyNumberFormat="1" applyFont="1" applyBorder="1" applyAlignment="1">
      <alignment horizontal="center" vertical="center" wrapText="1"/>
      <protection/>
    </xf>
    <xf numFmtId="0" fontId="0" fillId="0" borderId="0" xfId="644">
      <alignment vertical="center"/>
      <protection/>
    </xf>
    <xf numFmtId="0" fontId="20" fillId="0" borderId="0" xfId="644" applyFont="1" applyAlignment="1">
      <alignment horizontal="center" vertical="center" wrapText="1"/>
      <protection/>
    </xf>
    <xf numFmtId="0" fontId="0" fillId="0" borderId="11" xfId="644" applyBorder="1" applyAlignment="1">
      <alignment vertical="center"/>
      <protection/>
    </xf>
    <xf numFmtId="0" fontId="0" fillId="0" borderId="11" xfId="644" applyFont="1" applyBorder="1">
      <alignment vertical="center"/>
      <protection/>
    </xf>
    <xf numFmtId="0" fontId="0" fillId="0" borderId="11" xfId="644" applyFont="1" applyBorder="1" applyAlignment="1">
      <alignment vertical="center"/>
      <protection/>
    </xf>
    <xf numFmtId="184" fontId="0" fillId="0" borderId="11" xfId="644" applyNumberFormat="1" applyFont="1" applyBorder="1" applyAlignment="1">
      <alignment horizontal="left" vertical="center"/>
      <protection/>
    </xf>
    <xf numFmtId="0" fontId="0" fillId="0" borderId="11" xfId="644" applyFont="1" applyBorder="1" applyAlignment="1">
      <alignment horizontal="center" vertical="center" textRotation="255"/>
      <protection/>
    </xf>
    <xf numFmtId="0" fontId="0" fillId="0" borderId="11" xfId="644" applyFont="1" applyFill="1" applyBorder="1" applyAlignment="1">
      <alignment horizontal="left" vertical="center" wrapText="1"/>
      <protection/>
    </xf>
    <xf numFmtId="0" fontId="0" fillId="0" borderId="11" xfId="644" applyFont="1" applyBorder="1" applyAlignment="1">
      <alignment vertical="center" wrapText="1"/>
      <protection/>
    </xf>
    <xf numFmtId="0" fontId="0" fillId="0" borderId="11" xfId="644" applyFont="1" applyBorder="1" applyAlignment="1">
      <alignment horizontal="left" vertical="center" wrapText="1"/>
      <protection/>
    </xf>
    <xf numFmtId="0" fontId="0" fillId="0" borderId="11" xfId="644" applyFont="1" applyBorder="1" applyAlignment="1">
      <alignment horizontal="left" vertical="center"/>
      <protection/>
    </xf>
    <xf numFmtId="0" fontId="0" fillId="0" borderId="16" xfId="644" applyFont="1" applyBorder="1" applyAlignment="1">
      <alignment horizontal="center" vertical="center" wrapText="1"/>
      <protection/>
    </xf>
    <xf numFmtId="0" fontId="0" fillId="0" borderId="17" xfId="644" applyFont="1" applyBorder="1" applyAlignment="1">
      <alignment horizontal="center" vertical="center" wrapText="1"/>
      <protection/>
    </xf>
    <xf numFmtId="0" fontId="0" fillId="0" borderId="16" xfId="644" applyFont="1" applyBorder="1" applyAlignment="1">
      <alignment horizontal="center" vertical="center" textRotation="255"/>
      <protection/>
    </xf>
    <xf numFmtId="0" fontId="0" fillId="0" borderId="18" xfId="644" applyFont="1" applyBorder="1" applyAlignment="1">
      <alignment horizontal="center" vertical="center" textRotation="255"/>
      <protection/>
    </xf>
    <xf numFmtId="0" fontId="0" fillId="0" borderId="17" xfId="644" applyFont="1" applyBorder="1" applyAlignment="1">
      <alignment horizontal="center" vertical="center" textRotation="255"/>
      <protection/>
    </xf>
    <xf numFmtId="0" fontId="0" fillId="0" borderId="12" xfId="644" applyFont="1" applyBorder="1" applyAlignment="1">
      <alignment horizontal="center" vertical="center"/>
      <protection/>
    </xf>
    <xf numFmtId="0" fontId="0" fillId="0" borderId="14" xfId="644" applyFont="1" applyBorder="1" applyAlignment="1">
      <alignment horizontal="center" vertical="center"/>
      <protection/>
    </xf>
    <xf numFmtId="0" fontId="0" fillId="24" borderId="11" xfId="644" applyFont="1" applyFill="1" applyBorder="1" applyAlignment="1">
      <alignment vertical="center" wrapText="1"/>
      <protection/>
    </xf>
    <xf numFmtId="0" fontId="21"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1" fillId="0" borderId="0" xfId="0" applyFont="1" applyAlignment="1">
      <alignment vertical="center" wrapText="1"/>
    </xf>
    <xf numFmtId="49" fontId="3" fillId="0" borderId="0" xfId="0" applyNumberFormat="1" applyFont="1" applyAlignment="1">
      <alignment horizontal="left" vertical="center"/>
    </xf>
    <xf numFmtId="0" fontId="21" fillId="0" borderId="0" xfId="0" applyFont="1" applyAlignment="1">
      <alignment vertical="center"/>
    </xf>
  </cellXfs>
  <cellStyles count="713">
    <cellStyle name="Normal" xfId="0"/>
    <cellStyle name="Currency [0]" xfId="15"/>
    <cellStyle name="常规 39" xfId="16"/>
    <cellStyle name="Currency" xfId="17"/>
    <cellStyle name="常规 27 2 5" xfId="18"/>
    <cellStyle name="常规 2 2 4" xfId="19"/>
    <cellStyle name="20% - 强调文字颜色 1 2" xfId="20"/>
    <cellStyle name="20% - 强调文字颜色 3" xfId="21"/>
    <cellStyle name="输入" xfId="22"/>
    <cellStyle name="常规 15 4 2" xfId="23"/>
    <cellStyle name="常规 3 4 3" xfId="24"/>
    <cellStyle name="Comma [0]" xfId="25"/>
    <cellStyle name="常规 7 3" xfId="26"/>
    <cellStyle name="Comma" xfId="27"/>
    <cellStyle name="常规 31 2" xfId="28"/>
    <cellStyle name="40% - 强调文字颜色 3" xfId="29"/>
    <cellStyle name="差" xfId="30"/>
    <cellStyle name="好_复核签字(1份) 2_029丰宁满族自治县钊宇矿业有限责任公司碾子沟大理岩矿采矿权评估附表 2" xfId="31"/>
    <cellStyle name="Hyperlink" xfId="32"/>
    <cellStyle name="常规 12 2 3" xfId="33"/>
    <cellStyle name="差_参数(不打印)" xfId="34"/>
    <cellStyle name="60% - 强调文字颜色 3" xfId="35"/>
    <cellStyle name="20% - 强调文字颜色 3 2 2" xfId="36"/>
    <cellStyle name="Percent" xfId="37"/>
    <cellStyle name="20% - 强调文字颜色 2 2 2" xfId="38"/>
    <cellStyle name="Followed Hyperlink" xfId="39"/>
    <cellStyle name="60% - 强调文字颜色 2 3" xfId="40"/>
    <cellStyle name="常规 6" xfId="41"/>
    <cellStyle name="注释" xfId="42"/>
    <cellStyle name="60% - 强调文字颜色 2" xfId="43"/>
    <cellStyle name="常规 12 2 2" xfId="44"/>
    <cellStyle name="常规 35 2 5" xfId="45"/>
    <cellStyle name="常规 40 2 5" xfId="46"/>
    <cellStyle name="标题 4" xfId="47"/>
    <cellStyle name="解释性文本 2 2" xfId="48"/>
    <cellStyle name="警告文本" xfId="49"/>
    <cellStyle name="常规 29 4 4" xfId="50"/>
    <cellStyle name="常规 5 2" xfId="51"/>
    <cellStyle name="60% - 强调文字颜色 2 2 2" xfId="52"/>
    <cellStyle name="标题" xfId="53"/>
    <cellStyle name="解释性文本" xfId="54"/>
    <cellStyle name="标题 1" xfId="55"/>
    <cellStyle name="百分比 4" xfId="56"/>
    <cellStyle name="常规 35 2 2" xfId="57"/>
    <cellStyle name="常规 40 2 2" xfId="58"/>
    <cellStyle name="标题 2" xfId="59"/>
    <cellStyle name="百分比 5" xfId="60"/>
    <cellStyle name="常规 35 2 3" xfId="61"/>
    <cellStyle name="常规 40 2 3" xfId="62"/>
    <cellStyle name="60% - 强调文字颜色 1" xfId="63"/>
    <cellStyle name="常规 35 2 4" xfId="64"/>
    <cellStyle name="常规 40 2 4" xfId="65"/>
    <cellStyle name="标题 3" xfId="66"/>
    <cellStyle name="60% - 强调文字颜色 4" xfId="67"/>
    <cellStyle name="常规 12 2 4" xfId="68"/>
    <cellStyle name="输出" xfId="69"/>
    <cellStyle name="常规 31" xfId="70"/>
    <cellStyle name="计算" xfId="71"/>
    <cellStyle name="40% - 强调文字颜色 4 2" xfId="72"/>
    <cellStyle name="检查单元格" xfId="73"/>
    <cellStyle name="常规 13 5" xfId="74"/>
    <cellStyle name="20% - 强调文字颜色 6" xfId="75"/>
    <cellStyle name="常规 8 3" xfId="76"/>
    <cellStyle name="常规 42 5" xfId="77"/>
    <cellStyle name="常规 37 5" xfId="78"/>
    <cellStyle name="强调文字颜色 2" xfId="79"/>
    <cellStyle name="注释 2 3" xfId="80"/>
    <cellStyle name="常规 36 2 4" xfId="81"/>
    <cellStyle name="常规 41 2 4" xfId="82"/>
    <cellStyle name="链接单元格" xfId="83"/>
    <cellStyle name="汇总" xfId="84"/>
    <cellStyle name="常规 15 8" xfId="85"/>
    <cellStyle name="好" xfId="86"/>
    <cellStyle name="20% - 强调文字颜色 3 3" xfId="87"/>
    <cellStyle name="适中" xfId="88"/>
    <cellStyle name="20% - 强调文字颜色 5" xfId="89"/>
    <cellStyle name="常规 8 2" xfId="90"/>
    <cellStyle name="常规 42 4" xfId="91"/>
    <cellStyle name="常规 37 4" xfId="92"/>
    <cellStyle name="强调文字颜色 1" xfId="93"/>
    <cellStyle name="20% - 强调文字颜色 1" xfId="94"/>
    <cellStyle name="链接单元格 3" xfId="95"/>
    <cellStyle name="差_复核签字(1份) 2 2" xfId="96"/>
    <cellStyle name="40% - 强调文字颜色 1" xfId="97"/>
    <cellStyle name="常规 7 4 5" xfId="98"/>
    <cellStyle name="标题 5 4" xfId="99"/>
    <cellStyle name="20% - 强调文字颜色 2" xfId="100"/>
    <cellStyle name="40% - 强调文字颜色 2" xfId="101"/>
    <cellStyle name="标题 5 5" xfId="102"/>
    <cellStyle name="千位分隔[0] 2" xfId="103"/>
    <cellStyle name="常规 42 6" xfId="104"/>
    <cellStyle name="常规 37 6" xfId="105"/>
    <cellStyle name="强调文字颜色 3" xfId="106"/>
    <cellStyle name="强调文字颜色 4" xfId="107"/>
    <cellStyle name="20% - 强调文字颜色 4" xfId="108"/>
    <cellStyle name="计算 3" xfId="109"/>
    <cellStyle name="常规 18 4 2" xfId="110"/>
    <cellStyle name="40% - 强调文字颜色 4" xfId="111"/>
    <cellStyle name="常规 31 3" xfId="112"/>
    <cellStyle name="强调文字颜色 5" xfId="113"/>
    <cellStyle name="计算 4" xfId="114"/>
    <cellStyle name="常规 18 4 3" xfId="115"/>
    <cellStyle name="40% - 强调文字颜色 5" xfId="116"/>
    <cellStyle name="差_071富源县营上镇宏星煤矿采矿权评估附表" xfId="117"/>
    <cellStyle name="常规 31 4" xfId="118"/>
    <cellStyle name="60% - 强调文字颜色 5" xfId="119"/>
    <cellStyle name="常规 12 2 5" xfId="120"/>
    <cellStyle name="强调文字颜色 6" xfId="121"/>
    <cellStyle name="40% - 强调文字颜色 6" xfId="122"/>
    <cellStyle name="0,0&#13;&#10;NA&#13;&#10;" xfId="123"/>
    <cellStyle name="适中 2" xfId="124"/>
    <cellStyle name="常规 18 4 4" xfId="125"/>
    <cellStyle name="60% - 强调文字颜色 6" xfId="126"/>
    <cellStyle name="标题 4 2 2" xfId="127"/>
    <cellStyle name="_ET_STYLE_NoName_00_" xfId="128"/>
    <cellStyle name="常规 29 4" xfId="129"/>
    <cellStyle name="常规 34 4" xfId="130"/>
    <cellStyle name="20% - 强调文字颜色 2 3" xfId="131"/>
    <cellStyle name="20% - 强调文字颜色 1 4" xfId="132"/>
    <cellStyle name="20% - 强调文字颜色 4 2 2" xfId="133"/>
    <cellStyle name="常规 3 2" xfId="134"/>
    <cellStyle name="20% - 强调文字颜色 1 3" xfId="135"/>
    <cellStyle name="20% - 强调文字颜色 3 2" xfId="136"/>
    <cellStyle name="常规 3 2 5" xfId="137"/>
    <cellStyle name="20% - 强调文字颜色 1 2 2" xfId="138"/>
    <cellStyle name="常规 11 4" xfId="139"/>
    <cellStyle name="20% - 强调文字颜色 2 2" xfId="140"/>
    <cellStyle name="20% - 强调文字颜色 2 4" xfId="141"/>
    <cellStyle name="20% - 强调文字颜色 3 4" xfId="142"/>
    <cellStyle name="60% - 强调文字颜色 1 2" xfId="143"/>
    <cellStyle name="20% - 强调文字颜色 4 2" xfId="144"/>
    <cellStyle name="常规 3" xfId="145"/>
    <cellStyle name="好_成本依据 2_029丰宁满族自治县钊宇矿业有限责任公司碾子沟大理岩矿采矿权评估附表" xfId="146"/>
    <cellStyle name="20% - 强调文字颜色 4 3" xfId="147"/>
    <cellStyle name="常规 4" xfId="148"/>
    <cellStyle name="20% - 强调文字颜色 4 4" xfId="149"/>
    <cellStyle name="常规 5" xfId="150"/>
    <cellStyle name="60% - 强调文字颜色 2 2" xfId="151"/>
    <cellStyle name="常规 8 2 2" xfId="152"/>
    <cellStyle name="20% - 强调文字颜色 5 2" xfId="153"/>
    <cellStyle name="常规 3 4 5" xfId="154"/>
    <cellStyle name="常规 43 2 3" xfId="155"/>
    <cellStyle name="常规 38 2 3" xfId="156"/>
    <cellStyle name="20% - 强调文字颜色 5 2 2" xfId="157"/>
    <cellStyle name="常规 39 6" xfId="158"/>
    <cellStyle name="常规 8 2 3" xfId="159"/>
    <cellStyle name="20% - 强调文字颜色 5 3" xfId="160"/>
    <cellStyle name="常规 43 2 4" xfId="161"/>
    <cellStyle name="常规 38 2 4" xfId="162"/>
    <cellStyle name="60% - 强调文字颜色 3 2" xfId="163"/>
    <cellStyle name="差_参数(不打印) 2" xfId="164"/>
    <cellStyle name="常规 8 2 4" xfId="165"/>
    <cellStyle name="20% - 强调文字颜色 5 4" xfId="166"/>
    <cellStyle name="常规 43 2 5" xfId="167"/>
    <cellStyle name="常规 38 2 5" xfId="168"/>
    <cellStyle name="20% - 强调文字颜色 6 2" xfId="169"/>
    <cellStyle name="好_参数(不打印) 2 2" xfId="170"/>
    <cellStyle name="40% - 强调文字颜色 4 4" xfId="171"/>
    <cellStyle name="好_成本依据" xfId="172"/>
    <cellStyle name="20% - 强调文字颜色 6 2 2" xfId="173"/>
    <cellStyle name="常规 13 7" xfId="174"/>
    <cellStyle name="20% - 强调文字颜色 6 3" xfId="175"/>
    <cellStyle name="常规_089宜昌市点军区紫阳村建筑石料用灰岩矿采矿权评估附表" xfId="176"/>
    <cellStyle name="20% - 强调文字颜色 6 4" xfId="177"/>
    <cellStyle name="60% - 强调文字颜色 4 2" xfId="178"/>
    <cellStyle name="常规 10 5" xfId="179"/>
    <cellStyle name="40% - 强调文字颜色 1 2" xfId="180"/>
    <cellStyle name="常规 21 2 5" xfId="181"/>
    <cellStyle name="40% - 强调文字颜色 1 2 2" xfId="182"/>
    <cellStyle name="常规 9 2" xfId="183"/>
    <cellStyle name="40% - 强调文字颜色 1 3" xfId="184"/>
    <cellStyle name="常规 10 6" xfId="185"/>
    <cellStyle name="常规 9 3" xfId="186"/>
    <cellStyle name="40% - 强调文字颜色 1 4" xfId="187"/>
    <cellStyle name="常规 10 7" xfId="188"/>
    <cellStyle name="40% - 强调文字颜色 2 2" xfId="189"/>
    <cellStyle name="常规 11 5" xfId="190"/>
    <cellStyle name="40% - 强调文字颜色 2 2 2" xfId="191"/>
    <cellStyle name="40% - 强调文字颜色 2 3" xfId="192"/>
    <cellStyle name="常规 11 6" xfId="193"/>
    <cellStyle name="40% - 强调文字颜色 2 4" xfId="194"/>
    <cellStyle name="常规 11 7" xfId="195"/>
    <cellStyle name="计算 2 2" xfId="196"/>
    <cellStyle name="常规 12 5" xfId="197"/>
    <cellStyle name="40% - 强调文字颜色 3 2" xfId="198"/>
    <cellStyle name="常规 21 4 5" xfId="199"/>
    <cellStyle name="注释 3 5" xfId="200"/>
    <cellStyle name="40% - 强调文字颜色 3 2 2" xfId="201"/>
    <cellStyle name="40% - 强调文字颜色 3 3" xfId="202"/>
    <cellStyle name="常规 12 6" xfId="203"/>
    <cellStyle name="40% - 强调文字颜色 3 4" xfId="204"/>
    <cellStyle name="常规 12 7" xfId="205"/>
    <cellStyle name="40% - 强调文字颜色 4 2 2" xfId="206"/>
    <cellStyle name="40% - 强调文字颜色 4 3" xfId="207"/>
    <cellStyle name="常规 13 6" xfId="208"/>
    <cellStyle name="40% - 强调文字颜色 5 2" xfId="209"/>
    <cellStyle name="差_071富源县营上镇宏星煤矿采矿权评估附表 2" xfId="210"/>
    <cellStyle name="常规 14 5" xfId="211"/>
    <cellStyle name="40% - 强调文字颜色 5 2 2" xfId="212"/>
    <cellStyle name="60% - 强调文字颜色 4 3" xfId="213"/>
    <cellStyle name="40% - 强调文字颜色 5 3" xfId="214"/>
    <cellStyle name="常规 14 6" xfId="215"/>
    <cellStyle name="40% - 强调文字颜色 5 4" xfId="216"/>
    <cellStyle name="常规 14 7" xfId="217"/>
    <cellStyle name="40% - 强调文字颜色 6 2" xfId="218"/>
    <cellStyle name="适中 2 2" xfId="219"/>
    <cellStyle name="常规 15 5" xfId="220"/>
    <cellStyle name="40% - 强调文字颜色 6 2 2" xfId="221"/>
    <cellStyle name="40% - 强调文字颜色 6 3" xfId="222"/>
    <cellStyle name="强调文字颜色 3 2 2" xfId="223"/>
    <cellStyle name="好_参数(不打印) 2_029丰宁满族自治县钊宇矿业有限责任公司碾子沟大理岩矿采矿权评估附表" xfId="224"/>
    <cellStyle name="常规 15 6" xfId="225"/>
    <cellStyle name="40% - 强调文字颜色 6 4" xfId="226"/>
    <cellStyle name="60% - 强调文字颜色 4 2 2" xfId="227"/>
    <cellStyle name="常规 15 7" xfId="228"/>
    <cellStyle name="60% - 强调文字颜色 1 2 2" xfId="229"/>
    <cellStyle name="常规 27 5" xfId="230"/>
    <cellStyle name="60% - 强调文字颜色 1 3" xfId="231"/>
    <cellStyle name="常规 14 2 2" xfId="232"/>
    <cellStyle name="60% - 强调文字颜色 1 4" xfId="233"/>
    <cellStyle name="常规 14 2 3" xfId="234"/>
    <cellStyle name="常规 7" xfId="235"/>
    <cellStyle name="60% - 强调文字颜色 2 4" xfId="236"/>
    <cellStyle name="60% - 强调文字颜色 3 2 2" xfId="237"/>
    <cellStyle name="差_参数(不打印) 2 2" xfId="238"/>
    <cellStyle name="常规 8 2 5" xfId="239"/>
    <cellStyle name="差_059江苏省镇江市韦岗铁矿深部详查探矿权评估附表" xfId="240"/>
    <cellStyle name="60% - 强调文字颜色 3 3" xfId="241"/>
    <cellStyle name="差_参数(不打印) 3" xfId="242"/>
    <cellStyle name="常规 14 4 2" xfId="243"/>
    <cellStyle name="60% - 强调文字颜色 3 4" xfId="244"/>
    <cellStyle name="常规 14 4 3" xfId="245"/>
    <cellStyle name="60% - 强调文字颜色 4 4" xfId="246"/>
    <cellStyle name="60% - 强调文字颜色 5 2" xfId="247"/>
    <cellStyle name="60% - 强调文字颜色 5 2 2" xfId="248"/>
    <cellStyle name="60% - 强调文字颜色 5 3" xfId="249"/>
    <cellStyle name="好_043阜平县银河村金矿普查探矿权评估附表" xfId="250"/>
    <cellStyle name="60% - 强调文字颜色 5 4" xfId="251"/>
    <cellStyle name="60% - 强调文字颜色 6 2" xfId="252"/>
    <cellStyle name="差_089宜昌市点军区紫阳村建筑石料用灰岩矿采矿权评估附表" xfId="253"/>
    <cellStyle name="60% - 强调文字颜色 6 2 2" xfId="254"/>
    <cellStyle name="差_089宜昌市点军区紫阳村建筑石料用灰岩矿采矿权评估附表 2" xfId="255"/>
    <cellStyle name="常规 29 8" xfId="256"/>
    <cellStyle name="60% - 强调文字颜色 6 3" xfId="257"/>
    <cellStyle name="60% - 强调文字颜色 6 4" xfId="258"/>
    <cellStyle name="Comma_217 FS June2005" xfId="259"/>
    <cellStyle name="常规 14 2 5" xfId="260"/>
    <cellStyle name="常规 17 4 5" xfId="261"/>
    <cellStyle name="常规 27 2 2" xfId="262"/>
    <cellStyle name="Normal_217-Fin.Mar 07" xfId="263"/>
    <cellStyle name="常规 36" xfId="264"/>
    <cellStyle name="常规 41" xfId="265"/>
    <cellStyle name="百分比 2" xfId="266"/>
    <cellStyle name="好_017富源县大河青坪煤业有限公司云乡煤矿采矿权评估附表" xfId="267"/>
    <cellStyle name="差 4" xfId="268"/>
    <cellStyle name="百分比 2 2" xfId="269"/>
    <cellStyle name="百分比 2 3" xfId="270"/>
    <cellStyle name="百分比 3" xfId="271"/>
    <cellStyle name="百分比 3 2" xfId="272"/>
    <cellStyle name="标题 1 2" xfId="273"/>
    <cellStyle name="标题 1 2 2" xfId="274"/>
    <cellStyle name="标题 1 3" xfId="275"/>
    <cellStyle name="标题 2 2" xfId="276"/>
    <cellStyle name="常规 2 3 6" xfId="277"/>
    <cellStyle name="标题 2 2 2" xfId="278"/>
    <cellStyle name="常规 15 3" xfId="279"/>
    <cellStyle name="标题 2 3" xfId="280"/>
    <cellStyle name="常规 7 2 3" xfId="281"/>
    <cellStyle name="常规 42 2 4" xfId="282"/>
    <cellStyle name="标题 3 2" xfId="283"/>
    <cellStyle name="常规 37 2 4" xfId="284"/>
    <cellStyle name="标题 3 2 2" xfId="285"/>
    <cellStyle name="常规 7 2 4" xfId="286"/>
    <cellStyle name="常规 42 2 5" xfId="287"/>
    <cellStyle name="标题 3 3" xfId="288"/>
    <cellStyle name="常规 37 2 5" xfId="289"/>
    <cellStyle name="千位分隔 3" xfId="290"/>
    <cellStyle name="标题 4 2" xfId="291"/>
    <cellStyle name="千位分隔 4" xfId="292"/>
    <cellStyle name="标题 4 3" xfId="293"/>
    <cellStyle name="标题 5" xfId="294"/>
    <cellStyle name="常规 11 4 2" xfId="295"/>
    <cellStyle name="常规 7 4 3" xfId="296"/>
    <cellStyle name="标题 5 2" xfId="297"/>
    <cellStyle name="常规 7 4 4" xfId="298"/>
    <cellStyle name="标题 5 3" xfId="299"/>
    <cellStyle name="标题 6" xfId="300"/>
    <cellStyle name="常规 11 4 3" xfId="301"/>
    <cellStyle name="标题 6 2" xfId="302"/>
    <cellStyle name="标题 6 3" xfId="303"/>
    <cellStyle name="标题 6 4" xfId="304"/>
    <cellStyle name="标题 6 5" xfId="305"/>
    <cellStyle name="差 2" xfId="306"/>
    <cellStyle name="差 2 2" xfId="307"/>
    <cellStyle name="差 3" xfId="308"/>
    <cellStyle name="差_005赤诚县亨泰石墨矿采矿权评估附表" xfId="309"/>
    <cellStyle name="常规 18 4 5" xfId="310"/>
    <cellStyle name="适中 3" xfId="311"/>
    <cellStyle name="常规 33 2 2" xfId="312"/>
    <cellStyle name="差_005赤诚县亨泰石墨矿采矿权评估附表 2" xfId="313"/>
    <cellStyle name="常规 16 5" xfId="314"/>
    <cellStyle name="常规 21 5" xfId="315"/>
    <cellStyle name="差_017富源县大河青坪煤业有限公司云乡煤矿采矿权评估附表" xfId="316"/>
    <cellStyle name="常规 35 3" xfId="317"/>
    <cellStyle name="常规 40 3" xfId="318"/>
    <cellStyle name="差_017富源县大河青坪煤业有限公司云乡煤矿采矿权评估附表 2" xfId="319"/>
    <cellStyle name="差_036富源县吉成煤矿采矿权评估附表" xfId="320"/>
    <cellStyle name="差_036富源县吉成煤矿采矿权评估附表 2" xfId="321"/>
    <cellStyle name="常规 13 4 4" xfId="322"/>
    <cellStyle name="差_043阜平县银河村金矿普查探矿权评估附表" xfId="323"/>
    <cellStyle name="差_057内蒙古苏尼特左旗阿曼乌苏铜钼矿普查探矿权评估附表" xfId="324"/>
    <cellStyle name="常规 8 6" xfId="325"/>
    <cellStyle name="差_105内蒙古阿鲁科尔沁旗敖包吐矿区铅银多金属矿普查探矿权评估附表xj" xfId="326"/>
    <cellStyle name="差_105内蒙古阿鲁科尔沁旗敖包吐矿区铅银多金属矿普查探矿权评估附表xj 2" xfId="327"/>
    <cellStyle name="差_参数(不打印) 2_029丰宁满族自治县钊宇矿业有限责任公司碾子沟大理岩矿采矿权评估附表" xfId="328"/>
    <cellStyle name="常规 13 2 5" xfId="329"/>
    <cellStyle name="差_参数(不打印) 2_029丰宁满族自治县钊宇矿业有限责任公司碾子沟大理岩矿采矿权评估附表 2" xfId="330"/>
    <cellStyle name="常规 17 3" xfId="331"/>
    <cellStyle name="差_成本依据" xfId="332"/>
    <cellStyle name="差_成本依据 2" xfId="333"/>
    <cellStyle name="常规 10 9" xfId="334"/>
    <cellStyle name="差_成本依据 2 2" xfId="335"/>
    <cellStyle name="差_成本依据 2_029丰宁满族自治县钊宇矿业有限责任公司碾子沟大理岩矿采矿权评估附表" xfId="336"/>
    <cellStyle name="差_成本依据_012内蒙古商都县梁家地油页岩预查探矿权评估附表" xfId="337"/>
    <cellStyle name="常规 18" xfId="338"/>
    <cellStyle name="差_成本依据 2_029丰宁满族自治县钊宇矿业有限责任公司碾子沟大理岩矿采矿权评估附表 2" xfId="339"/>
    <cellStyle name="常规 18 2" xfId="340"/>
    <cellStyle name="差_成本依据 3" xfId="341"/>
    <cellStyle name="常规 9 4 4" xfId="342"/>
    <cellStyle name="差_成本依据_043阜平县银河村金矿普查探矿权评估附表" xfId="343"/>
    <cellStyle name="差_复核签字(1份)" xfId="344"/>
    <cellStyle name="常规 17 2 4" xfId="345"/>
    <cellStyle name="差_复核签字(1份) 2" xfId="346"/>
    <cellStyle name="差_复核签字(1份) 2_029丰宁满族自治县钊宇矿业有限责任公司碾子沟大理岩矿采矿权评估附表" xfId="347"/>
    <cellStyle name="差_复核签字(1份) 2_029丰宁满族自治县钊宇矿业有限责任公司碾子沟大理岩矿采矿权评估附表 2" xfId="348"/>
    <cellStyle name="常规 27 4" xfId="349"/>
    <cellStyle name="差_复核签字(1份) 3" xfId="350"/>
    <cellStyle name="常规 10" xfId="351"/>
    <cellStyle name="常规 16 2" xfId="352"/>
    <cellStyle name="常规 21 2" xfId="353"/>
    <cellStyle name="差_复核签字表(1份)" xfId="354"/>
    <cellStyle name="常规 10 2" xfId="355"/>
    <cellStyle name="常规 11 4 5" xfId="356"/>
    <cellStyle name="常规 21 2 2" xfId="357"/>
    <cellStyle name="强调文字颜色 4 4" xfId="358"/>
    <cellStyle name="常规 10 2 2" xfId="359"/>
    <cellStyle name="常规 10 2 3" xfId="360"/>
    <cellStyle name="常规 10 2 4" xfId="361"/>
    <cellStyle name="常规 10 2 5" xfId="362"/>
    <cellStyle name="常规 10 3" xfId="363"/>
    <cellStyle name="常规 21 2 3" xfId="364"/>
    <cellStyle name="常规 10 4" xfId="365"/>
    <cellStyle name="常规 21 2 4" xfId="366"/>
    <cellStyle name="强调文字颜色 6 4" xfId="367"/>
    <cellStyle name="常规 10 4 2" xfId="368"/>
    <cellStyle name="常规 10 4 3" xfId="369"/>
    <cellStyle name="常规 10 4 4" xfId="370"/>
    <cellStyle name="常规 10 4 5" xfId="371"/>
    <cellStyle name="常规 15 2 2" xfId="372"/>
    <cellStyle name="常规 10 8" xfId="373"/>
    <cellStyle name="常规 11" xfId="374"/>
    <cellStyle name="常规 16 3" xfId="375"/>
    <cellStyle name="常规 21 3" xfId="376"/>
    <cellStyle name="好_089宜昌市点军区紫阳村建筑石料用灰岩矿采矿权评估附表" xfId="377"/>
    <cellStyle name="常规 11 2" xfId="378"/>
    <cellStyle name="好_089宜昌市点军区紫阳村建筑石料用灰岩矿采矿权评估附表 2" xfId="379"/>
    <cellStyle name="常规 11 2 2" xfId="380"/>
    <cellStyle name="常规 11 2 3" xfId="381"/>
    <cellStyle name="常规 11 2 4" xfId="382"/>
    <cellStyle name="常规 11 2 5" xfId="383"/>
    <cellStyle name="常规 11 3" xfId="384"/>
    <cellStyle name="常规 11 4 4" xfId="385"/>
    <cellStyle name="常规 11 8" xfId="386"/>
    <cellStyle name="常规 11 9" xfId="387"/>
    <cellStyle name="常规 12" xfId="388"/>
    <cellStyle name="常规 16 4" xfId="389"/>
    <cellStyle name="常规 21 4" xfId="390"/>
    <cellStyle name="常规 12 2" xfId="391"/>
    <cellStyle name="常规 21 4 2" xfId="392"/>
    <cellStyle name="常规 12 3" xfId="393"/>
    <cellStyle name="常规 21 4 3" xfId="394"/>
    <cellStyle name="常规 12 4" xfId="395"/>
    <cellStyle name="常规 21 4 4" xfId="396"/>
    <cellStyle name="常规 12 4 2" xfId="397"/>
    <cellStyle name="常规 12 4 3" xfId="398"/>
    <cellStyle name="常规 12 4 4" xfId="399"/>
    <cellStyle name="常规 12 4 5" xfId="400"/>
    <cellStyle name="常规 17 2 2" xfId="401"/>
    <cellStyle name="常规 12 8" xfId="402"/>
    <cellStyle name="常规 12 9" xfId="403"/>
    <cellStyle name="常规 13 2" xfId="404"/>
    <cellStyle name="常规 13 2 2" xfId="405"/>
    <cellStyle name="常规 13 2 3" xfId="406"/>
    <cellStyle name="常规 13 2 4" xfId="407"/>
    <cellStyle name="常规 17 2" xfId="408"/>
    <cellStyle name="常规 13 3" xfId="409"/>
    <cellStyle name="常规 13 4" xfId="410"/>
    <cellStyle name="常规 13 4 2" xfId="411"/>
    <cellStyle name="常规 13 4 3" xfId="412"/>
    <cellStyle name="常规 13 4 5" xfId="413"/>
    <cellStyle name="常规 18 2 2" xfId="414"/>
    <cellStyle name="常规 13 8" xfId="415"/>
    <cellStyle name="常规 13 9" xfId="416"/>
    <cellStyle name="常规 14" xfId="417"/>
    <cellStyle name="常规 21 6" xfId="418"/>
    <cellStyle name="常规 14 2" xfId="419"/>
    <cellStyle name="常规 14 2 4" xfId="420"/>
    <cellStyle name="常规 14 3" xfId="421"/>
    <cellStyle name="常规 14 4" xfId="422"/>
    <cellStyle name="常规 14 4 4" xfId="423"/>
    <cellStyle name="常规 14 4 5" xfId="424"/>
    <cellStyle name="常规 14 8" xfId="425"/>
    <cellStyle name="常规 36 2 2" xfId="426"/>
    <cellStyle name="常规 41 2 2" xfId="427"/>
    <cellStyle name="常规 14 9" xfId="428"/>
    <cellStyle name="注释 2 2" xfId="429"/>
    <cellStyle name="常规 36 2 3" xfId="430"/>
    <cellStyle name="常规 41 2 3" xfId="431"/>
    <cellStyle name="常规 15" xfId="432"/>
    <cellStyle name="常规 21 7" xfId="433"/>
    <cellStyle name="常规 15 2" xfId="434"/>
    <cellStyle name="常规 15 2 3" xfId="435"/>
    <cellStyle name="常规 36 2" xfId="436"/>
    <cellStyle name="常规 41 2" xfId="437"/>
    <cellStyle name="常规 15 2 4" xfId="438"/>
    <cellStyle name="常规 36 3" xfId="439"/>
    <cellStyle name="常规 41 3" xfId="440"/>
    <cellStyle name="常规 15 2 5" xfId="441"/>
    <cellStyle name="检查单元格 2 2" xfId="442"/>
    <cellStyle name="常规 36 4" xfId="443"/>
    <cellStyle name="常规 41 4" xfId="444"/>
    <cellStyle name="常规 15 4" xfId="445"/>
    <cellStyle name="常规 15 4 3" xfId="446"/>
    <cellStyle name="常规 43 2" xfId="447"/>
    <cellStyle name="常规 38 2" xfId="448"/>
    <cellStyle name="常规 15 4 4" xfId="449"/>
    <cellStyle name="常规 43 3" xfId="450"/>
    <cellStyle name="常规 38 3" xfId="451"/>
    <cellStyle name="常规 15 4 5" xfId="452"/>
    <cellStyle name="常规 43 4" xfId="453"/>
    <cellStyle name="常规 38 4" xfId="454"/>
    <cellStyle name="常规 15 9" xfId="455"/>
    <cellStyle name="常规 16" xfId="456"/>
    <cellStyle name="常规 21" xfId="457"/>
    <cellStyle name="常规 21 8" xfId="458"/>
    <cellStyle name="常规 17" xfId="459"/>
    <cellStyle name="常规 21 9" xfId="460"/>
    <cellStyle name="常规 17 2 3" xfId="461"/>
    <cellStyle name="常规 17 2 5" xfId="462"/>
    <cellStyle name="常规 17 4" xfId="463"/>
    <cellStyle name="常规 17 4 2" xfId="464"/>
    <cellStyle name="常规 33" xfId="465"/>
    <cellStyle name="常规 17 4 3" xfId="466"/>
    <cellStyle name="常规 34" xfId="467"/>
    <cellStyle name="常规 17 4 4" xfId="468"/>
    <cellStyle name="常规 35" xfId="469"/>
    <cellStyle name="常规 40" xfId="470"/>
    <cellStyle name="常规 17 5" xfId="471"/>
    <cellStyle name="常规 17 6" xfId="472"/>
    <cellStyle name="常规 17 7" xfId="473"/>
    <cellStyle name="常规 17 8" xfId="474"/>
    <cellStyle name="常规 17 9" xfId="475"/>
    <cellStyle name="常规 18 2 3" xfId="476"/>
    <cellStyle name="常规 18 2 4" xfId="477"/>
    <cellStyle name="常规 18 2 5" xfId="478"/>
    <cellStyle name="常规 18 3" xfId="479"/>
    <cellStyle name="好_071富源县营上镇宏星煤矿采矿权评估附表 2" xfId="480"/>
    <cellStyle name="常规 18 4" xfId="481"/>
    <cellStyle name="常规 18 5" xfId="482"/>
    <cellStyle name="常规 18 6" xfId="483"/>
    <cellStyle name="常规 18 7" xfId="484"/>
    <cellStyle name="常规 18 8" xfId="485"/>
    <cellStyle name="常规 18 9" xfId="486"/>
    <cellStyle name="常规 2" xfId="487"/>
    <cellStyle name="常规 27 9" xfId="488"/>
    <cellStyle name="常规 2 2" xfId="489"/>
    <cellStyle name="常规 2 2 2" xfId="490"/>
    <cellStyle name="常规 27 2 3" xfId="491"/>
    <cellStyle name="常规 37" xfId="492"/>
    <cellStyle name="常规 42" xfId="493"/>
    <cellStyle name="常规 2 2 3" xfId="494"/>
    <cellStyle name="常规 27 2 4" xfId="495"/>
    <cellStyle name="常规 43" xfId="496"/>
    <cellStyle name="常规 38" xfId="497"/>
    <cellStyle name="常规 2 2 5" xfId="498"/>
    <cellStyle name="常规 2 3" xfId="499"/>
    <cellStyle name="常规 2 3 2" xfId="500"/>
    <cellStyle name="常规 2 3 3" xfId="501"/>
    <cellStyle name="常规 2 3 4" xfId="502"/>
    <cellStyle name="常规 2 3 5" xfId="503"/>
    <cellStyle name="常规 27" xfId="504"/>
    <cellStyle name="常规 27 2" xfId="505"/>
    <cellStyle name="常规 27 3" xfId="506"/>
    <cellStyle name="常规 27 4 2" xfId="507"/>
    <cellStyle name="常规 27 4 3" xfId="508"/>
    <cellStyle name="常规 27 4 4" xfId="509"/>
    <cellStyle name="常规 27 4 5" xfId="510"/>
    <cellStyle name="常规 42 2 2" xfId="511"/>
    <cellStyle name="常规 37 2 2" xfId="512"/>
    <cellStyle name="常规 27 6" xfId="513"/>
    <cellStyle name="常规 27 7" xfId="514"/>
    <cellStyle name="常规 27 8" xfId="515"/>
    <cellStyle name="常规 29 2" xfId="516"/>
    <cellStyle name="常规 34 2" xfId="517"/>
    <cellStyle name="常规 29 2 2" xfId="518"/>
    <cellStyle name="常规 34 2 2" xfId="519"/>
    <cellStyle name="常规 4 3" xfId="520"/>
    <cellStyle name="常规 29 2 3" xfId="521"/>
    <cellStyle name="常规 34 2 3" xfId="522"/>
    <cellStyle name="常规 4 4" xfId="523"/>
    <cellStyle name="常规 29 2 4" xfId="524"/>
    <cellStyle name="常规 34 2 4" xfId="525"/>
    <cellStyle name="常规 34 2 5" xfId="526"/>
    <cellStyle name="常规 29 2 5" xfId="527"/>
    <cellStyle name="常规 34 3" xfId="528"/>
    <cellStyle name="常规 29 3" xfId="529"/>
    <cellStyle name="常规 29 4 2" xfId="530"/>
    <cellStyle name="常规 6 3" xfId="531"/>
    <cellStyle name="注释 3" xfId="532"/>
    <cellStyle name="常规 29 4 3" xfId="533"/>
    <cellStyle name="常规 6 4" xfId="534"/>
    <cellStyle name="注释 4" xfId="535"/>
    <cellStyle name="常规 39 2 2" xfId="536"/>
    <cellStyle name="常规 29 4 5" xfId="537"/>
    <cellStyle name="常规 34 5" xfId="538"/>
    <cellStyle name="常规 29 5" xfId="539"/>
    <cellStyle name="千分位[0]_laroux" xfId="540"/>
    <cellStyle name="常规 34 6" xfId="541"/>
    <cellStyle name="常规 29 6" xfId="542"/>
    <cellStyle name="常规 29 7" xfId="543"/>
    <cellStyle name="强调文字颜色 5 2 2" xfId="544"/>
    <cellStyle name="常规 29 9" xfId="545"/>
    <cellStyle name="常规 33 2 3" xfId="546"/>
    <cellStyle name="适中 4" xfId="547"/>
    <cellStyle name="常规 3 2 2" xfId="548"/>
    <cellStyle name="常规 33 2 4" xfId="549"/>
    <cellStyle name="常规 3 2 3" xfId="550"/>
    <cellStyle name="常规 33 2 5" xfId="551"/>
    <cellStyle name="常规 3 2 4" xfId="552"/>
    <cellStyle name="常规 3 3" xfId="553"/>
    <cellStyle name="常规 3 4" xfId="554"/>
    <cellStyle name="常规 3 4 2" xfId="555"/>
    <cellStyle name="常规 38 2 2" xfId="556"/>
    <cellStyle name="常规 43 2 2" xfId="557"/>
    <cellStyle name="常规 3 4 4" xfId="558"/>
    <cellStyle name="常规 3 5" xfId="559"/>
    <cellStyle name="常规 3 6" xfId="560"/>
    <cellStyle name="常规 3 7" xfId="561"/>
    <cellStyle name="常规 3 8" xfId="562"/>
    <cellStyle name="常规 3 9" xfId="563"/>
    <cellStyle name="常规 33 2" xfId="564"/>
    <cellStyle name="常规 33 3" xfId="565"/>
    <cellStyle name="常规 33 4" xfId="566"/>
    <cellStyle name="常规 33 5" xfId="567"/>
    <cellStyle name="常规 33 6" xfId="568"/>
    <cellStyle name="常规 35 2" xfId="569"/>
    <cellStyle name="常规 40 2" xfId="570"/>
    <cellStyle name="常规 40 4" xfId="571"/>
    <cellStyle name="常规 35 4" xfId="572"/>
    <cellStyle name="常规 40 5" xfId="573"/>
    <cellStyle name="常规 35 5" xfId="574"/>
    <cellStyle name="常规 40 6" xfId="575"/>
    <cellStyle name="常规 35 6" xfId="576"/>
    <cellStyle name="常规 41 2 5" xfId="577"/>
    <cellStyle name="常规 36 2 5" xfId="578"/>
    <cellStyle name="注释 2 4" xfId="579"/>
    <cellStyle name="常规 41 5" xfId="580"/>
    <cellStyle name="常规 36 5" xfId="581"/>
    <cellStyle name="常规 41 6" xfId="582"/>
    <cellStyle name="常规 36 6" xfId="583"/>
    <cellStyle name="常规 42 2" xfId="584"/>
    <cellStyle name="常规 37 2" xfId="585"/>
    <cellStyle name="常规 37 2 3" xfId="586"/>
    <cellStyle name="常规 42 2 3" xfId="587"/>
    <cellStyle name="常规 7 2 2" xfId="588"/>
    <cellStyle name="常规 37 3" xfId="589"/>
    <cellStyle name="常规 42 3" xfId="590"/>
    <cellStyle name="常规 38 5" xfId="591"/>
    <cellStyle name="常规 43 5" xfId="592"/>
    <cellStyle name="常规 38 6" xfId="593"/>
    <cellStyle name="常规 43 6" xfId="594"/>
    <cellStyle name="常规 39 2" xfId="595"/>
    <cellStyle name="货币 2" xfId="596"/>
    <cellStyle name="常规 39 2 3" xfId="597"/>
    <cellStyle name="常规 9 2 2" xfId="598"/>
    <cellStyle name="常规 39 2 4" xfId="599"/>
    <cellStyle name="常规 9 2 3" xfId="600"/>
    <cellStyle name="常规 39 2 5" xfId="601"/>
    <cellStyle name="常规 9 2 4" xfId="602"/>
    <cellStyle name="常规 39 3" xfId="603"/>
    <cellStyle name="常规 39 4" xfId="604"/>
    <cellStyle name="常规 39 5" xfId="605"/>
    <cellStyle name="常规 4 2" xfId="606"/>
    <cellStyle name="常规 5 3" xfId="607"/>
    <cellStyle name="常规 5 4" xfId="608"/>
    <cellStyle name="常规 6 2" xfId="609"/>
    <cellStyle name="注释 2" xfId="610"/>
    <cellStyle name="常规 7 2" xfId="611"/>
    <cellStyle name="常规 7 2 5" xfId="612"/>
    <cellStyle name="常规 7 4" xfId="613"/>
    <cellStyle name="常规 7 4 2" xfId="614"/>
    <cellStyle name="常规 7 5" xfId="615"/>
    <cellStyle name="常规 7 6" xfId="616"/>
    <cellStyle name="好_036富源县吉成煤矿采矿权评估附表" xfId="617"/>
    <cellStyle name="常规 7 7" xfId="618"/>
    <cellStyle name="常规 7 8" xfId="619"/>
    <cellStyle name="常规 7 9" xfId="620"/>
    <cellStyle name="常规 8" xfId="621"/>
    <cellStyle name="常规 8 4" xfId="622"/>
    <cellStyle name="常规 8 4 2" xfId="623"/>
    <cellStyle name="常规 8 4 3" xfId="624"/>
    <cellStyle name="常规 8 4 4" xfId="625"/>
    <cellStyle name="常规 8 4 5" xfId="626"/>
    <cellStyle name="常规 8 5" xfId="627"/>
    <cellStyle name="常规 8 7" xfId="628"/>
    <cellStyle name="常规 9 4 2" xfId="629"/>
    <cellStyle name="常规 9 2 5" xfId="630"/>
    <cellStyle name="常规 9 4" xfId="631"/>
    <cellStyle name="常规 9 4 3" xfId="632"/>
    <cellStyle name="常规 9 4 5" xfId="633"/>
    <cellStyle name="常规 9 5" xfId="634"/>
    <cellStyle name="常规 9 6" xfId="635"/>
    <cellStyle name="常规 9 7" xfId="636"/>
    <cellStyle name="常规 9 8" xfId="637"/>
    <cellStyle name="常规 9 9" xfId="638"/>
    <cellStyle name="常规_105湖北太平煤矿采矿权评估附表 2" xfId="639"/>
    <cellStyle name="强调文字颜色 1 3" xfId="640"/>
    <cellStyle name="常规_105湖北太平煤矿采矿权评估附表 3" xfId="641"/>
    <cellStyle name="强调文字颜色 1 4" xfId="642"/>
    <cellStyle name="常规_Xl0000001" xfId="643"/>
    <cellStyle name="常规_云南备案参数表" xfId="644"/>
    <cellStyle name="常规_云南备案参数表 2" xfId="645"/>
    <cellStyle name="强调文字颜色 6 3" xfId="646"/>
    <cellStyle name="常规_云南备案参数表_029丰宁满族自治县钊宇矿业有限责任公司碾子沟大理岩矿采矿权评估附表" xfId="647"/>
    <cellStyle name="强调文字颜色 2 4" xfId="648"/>
    <cellStyle name="好 2" xfId="649"/>
    <cellStyle name="好 2 2" xfId="650"/>
    <cellStyle name="好 3" xfId="651"/>
    <cellStyle name="好 4" xfId="652"/>
    <cellStyle name="好_005赤诚县亨泰石墨矿采矿权评估附表" xfId="653"/>
    <cellStyle name="好_成本依据 2" xfId="654"/>
    <cellStyle name="好_005赤诚县亨泰石墨矿采矿权评估附表 2" xfId="655"/>
    <cellStyle name="好_成本依据 2 2" xfId="656"/>
    <cellStyle name="好_017富源县大河青坪煤业有限公司云乡煤矿采矿权评估附表 2" xfId="657"/>
    <cellStyle name="好_036富源县吉成煤矿采矿权评估附表 2" xfId="658"/>
    <cellStyle name="好_057内蒙古苏尼特左旗阿曼乌苏铜钼矿普查探矿权评估附表" xfId="659"/>
    <cellStyle name="好_059江苏省镇江市韦岗铁矿深部详查探矿权评估附表" xfId="660"/>
    <cellStyle name="好_071富源县营上镇宏星煤矿采矿权评估附表" xfId="661"/>
    <cellStyle name="好_105内蒙古阿鲁科尔沁旗敖包吐矿区铅银多金属矿普查探矿权评估附表xj" xfId="662"/>
    <cellStyle name="好_105内蒙古阿鲁科尔沁旗敖包吐矿区铅银多金属矿普查探矿权评估附表xj 2" xfId="663"/>
    <cellStyle name="好_参数(不打印)" xfId="664"/>
    <cellStyle name="好_参数(不打印) 2" xfId="665"/>
    <cellStyle name="好_参数(不打印) 2_029丰宁满族自治县钊宇矿业有限责任公司碾子沟大理岩矿采矿权评估附表 2" xfId="666"/>
    <cellStyle name="解释性文本 3" xfId="667"/>
    <cellStyle name="好_参数(不打印) 3" xfId="668"/>
    <cellStyle name="好_成本依据 2_029丰宁满族自治县钊宇矿业有限责任公司碾子沟大理岩矿采矿权评估附表 2" xfId="669"/>
    <cellStyle name="好_成本依据 3" xfId="670"/>
    <cellStyle name="好_成本依据_012内蒙古商都县梁家地油页岩预查探矿权评估附表" xfId="671"/>
    <cellStyle name="好_成本依据_043阜平县银河村金矿普查探矿权评估附表" xfId="672"/>
    <cellStyle name="好_复核签字(1份)" xfId="673"/>
    <cellStyle name="好_复核签字(1份) 2" xfId="674"/>
    <cellStyle name="样式 1" xfId="675"/>
    <cellStyle name="好_复核签字(1份) 2 2" xfId="676"/>
    <cellStyle name="好_复核签字(1份) 2_029丰宁满族自治县钊宇矿业有限责任公司碾子沟大理岩矿采矿权评估附表" xfId="677"/>
    <cellStyle name="好_复核签字(1份) 3" xfId="678"/>
    <cellStyle name="好_复核签字表(1份)" xfId="679"/>
    <cellStyle name="汇总 2" xfId="680"/>
    <cellStyle name="汇总 2 2" xfId="681"/>
    <cellStyle name="汇总 3" xfId="682"/>
    <cellStyle name="计算 2" xfId="683"/>
    <cellStyle name="检查单元格 2" xfId="684"/>
    <cellStyle name="检查单元格 3" xfId="685"/>
    <cellStyle name="检查单元格 4" xfId="686"/>
    <cellStyle name="解释性文本 2" xfId="687"/>
    <cellStyle name="警告文本 2" xfId="688"/>
    <cellStyle name="警告文本 2 2" xfId="689"/>
    <cellStyle name="警告文本 3" xfId="690"/>
    <cellStyle name="链接单元格 2" xfId="691"/>
    <cellStyle name="链接单元格 2 2" xfId="692"/>
    <cellStyle name="普通_laroux" xfId="693"/>
    <cellStyle name="千分位_laroux" xfId="694"/>
    <cellStyle name="千位[0]_1995" xfId="695"/>
    <cellStyle name="千位_1995" xfId="696"/>
    <cellStyle name="千位分隔 2" xfId="697"/>
    <cellStyle name="千位分隔 2 2" xfId="698"/>
    <cellStyle name="强调文字颜色 1 2" xfId="699"/>
    <cellStyle name="强调文字颜色 1 2 2" xfId="700"/>
    <cellStyle name="强调文字颜色 2 2" xfId="701"/>
    <cellStyle name="强调文字颜色 2 2 2" xfId="702"/>
    <cellStyle name="强调文字颜色 2 3" xfId="703"/>
    <cellStyle name="强调文字颜色 3 2" xfId="704"/>
    <cellStyle name="强调文字颜色 3 3" xfId="705"/>
    <cellStyle name="强调文字颜色 3 4" xfId="706"/>
    <cellStyle name="强调文字颜色 4 2" xfId="707"/>
    <cellStyle name="强调文字颜色 4 2 2" xfId="708"/>
    <cellStyle name="强调文字颜色 4 3" xfId="709"/>
    <cellStyle name="强调文字颜色 5 2" xfId="710"/>
    <cellStyle name="强调文字颜色 5 3" xfId="711"/>
    <cellStyle name="强调文字颜色 5 4" xfId="712"/>
    <cellStyle name="强调文字颜色 6 2" xfId="713"/>
    <cellStyle name="强调文字颜色 6 2 2" xfId="714"/>
    <cellStyle name="输出 2" xfId="715"/>
    <cellStyle name="输出 2 2" xfId="716"/>
    <cellStyle name="输出 3" xfId="717"/>
    <cellStyle name="输出 4" xfId="718"/>
    <cellStyle name="输入 2" xfId="719"/>
    <cellStyle name="输入 2 2" xfId="720"/>
    <cellStyle name="输入 3" xfId="721"/>
    <cellStyle name="输入 4" xfId="722"/>
    <cellStyle name="注释 2 5" xfId="723"/>
    <cellStyle name="注释 3 2" xfId="724"/>
    <cellStyle name="注释 3 3" xfId="725"/>
    <cellStyle name="注释 3 4" xfId="7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nnel.IVANHOE\My%20Documents\TimesheetAlloc20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3665;&#36830;&#23665;&#30719;&#19994;&#26435;&#35780;&#20272;&#25253;&#21578;\2017&#24180;&#25253;&#21578;\&#27827;&#21271;\056&#27801;&#27827;&#24066;&#32166;&#26449;&#21335;&#22369;&#38081;&#30719;&#26377;&#38480;&#20844;&#21496;\056&#27801;&#27827;&#24066;&#32166;&#26449;&#21335;&#22369;&#38081;&#30719;&#26377;&#38480;&#20844;&#21496;&#37319;&#30719;&#26435;&#20986;&#35753;&#25910;&#30410;&#35780;&#20272;&#38468;&#3492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30719;&#26435;&#35780;&#20272;&#25253;&#21578;\048&#22266;&#38451;&#21313;&#20843;&#20542;&#22741;&#37329;&#30719;\Program%20Files\Microsoft%20Office\Templates\&#30005;&#23376;&#34920;&#26684;&#27169;&#26495;\&#24037;&#19994;&#20225;&#19994;&#36130;&#21153;&#25253;&#34920;.xlt"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35780;&#20272;&#39033;&#30446;\2011&#24180;\007&#24191;&#19996;&#30465;&#22235;&#26395;&#22378;&#38108;&#30719;&#26222;&#26597;&#30719;&#25506;&#30719;&#26435;\&#20379;&#19987;&#23478;&#25171;&#2099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61&#27801;&#27827;&#24066;&#24800;&#36890;&#29028;&#30719;\2005&#24180;8&#26376;&#21518;&#25253;&#21578;\138&#21495;&#20234;&#26071;&#32435;&#26519;&#27807;&#29028;&#30719;\Program%20Files\Microsoft%20Office\Templates\&#30005;&#23376;&#34920;&#26684;&#27169;&#26495;\&#24037;&#19994;&#20225;&#19994;&#36130;&#21153;&#25253;&#34920;.xlt"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Xy04\d\Program%20Files\Microsoft%20Office\Templates\&#30005;&#23376;&#34920;&#26684;&#27169;&#26495;\&#24037;&#19994;&#20225;&#19994;&#36130;&#21153;&#25253;&#34920;.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5&#24180;8&#26376;&#21518;&#25253;&#21578;\138&#21495;&#20234;&#26071;&#32435;&#26519;&#27807;&#29028;&#30719;\Program%20Files\Microsoft%20Office\Templates\&#30005;&#23376;&#34920;&#26684;&#27169;&#26495;\&#24037;&#19994;&#20225;&#19994;&#36130;&#21153;&#25253;&#34920;.xl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6361;&#27874;\Documents\&#25253;&#21578;\&#20113;&#21335;\2014\024&#36771;&#23376;&#23528;&#38085;&#38156;&#30719;&#21306;&#22359;1&#39044;&#26597;&#25506;&#30719;&#26435;\&#35780;&#20272;&#25253;&#21578;\&#20379;&#19987;&#23478;&#25171;&#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5506;&#30719;&#26435;&#35780;&#20272;&#36164;&#26009;\&#20379;&#19987;&#23478;&#25171;&#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665;&#36830;&#23665;&#30719;&#19994;&#26435;&#35780;&#20272;&#25253;&#21578;\2007&#24180;&#25253;&#21578;\&#27827;&#21271;\031&#24352;&#23478;&#21475;&#24066;&#19979;&#33457;&#22253;&#20852;&#38534;&#23665;&#29028;&#30719;\2005&#24180;8&#26376;&#21518;&#25253;&#21578;\138&#21495;&#20234;&#26071;&#32435;&#26519;&#27807;&#29028;&#30719;\Program%20Files\Microsoft%20Office\Templates\&#30005;&#23376;&#34920;&#26684;&#27169;&#26495;\&#24037;&#19994;&#20225;&#19994;&#36130;&#21153;&#25253;&#34920;.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NTNG\Pacfic%20Minerals\2004\Q2'04\Recon%20to%20LNH's%20SO%206'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NTNG\Pacfic%20Minerals\2003YE\ExplorationExp&amp;OtherDec0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Documents%20and%20Settings\Zhaofeng%20Lu\Local%20Settings\Temporary%20Internet%20Files\OLK10\B%202007-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7\037&#31119;&#24314;&#30465;&#23551;&#23425;&#21439;&#22823;&#29087;--&#21028;&#22320;&#30719;&#21306;&#22806;&#27004;&#8212;&#20964;&#38451;&#20141;&#30719;&#27573;&#38134;&#37329;&#30719;&#21208;&#25506;&#21450;&#22806;&#22260;&#35814;&#26597;&#65288;&#21387;&#35206;&#21306;&#65289;&#25506;&#30719;&#26435;\037&#31119;&#24314;&#30465;&#23551;&#23425;&#21439;&#22823;&#29087;--&#21028;&#22320;&#30719;&#21306;&#22806;&#27004;&#8212;&#20964;&#38451;&#20141;&#30719;&#27573;&#38134;&#37329;&#30719;&#21208;&#25506;&#21450;&#22806;&#22260;&#35814;&#26597;&#65288;&#21387;&#35206;&#21306;&#65289;&#25506;&#30719;&#26435;&#35780;&#20272;&#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sent form"/>
      <sheetName val="Jan'06"/>
      <sheetName val="Feb'06"/>
      <sheetName val="Mar'06"/>
      <sheetName val="Apr'06"/>
      <sheetName val="May'06"/>
      <sheetName val="Jun'06"/>
      <sheetName val="Jul'06"/>
      <sheetName val="Aug'06"/>
      <sheetName val="Sep'06"/>
      <sheetName val="Oct'06"/>
      <sheetName val="Nov'06"/>
      <sheetName val="Dec'06"/>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参数(不打印)"/>
      <sheetName val="复核签字表(1份)"/>
      <sheetName val="主要参数表（新版）"/>
      <sheetName val="评估价值"/>
      <sheetName val="储量"/>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 val="示范99tzfl"/>
      <sheetName val="物资采购含税转出"/>
      <sheetName val="会计科目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地质要素专家评分表"/>
      <sheetName val="地质要素专家简历表"/>
      <sheetName val="地质要素专家评分表 (给专家参考)"/>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资产负债表"/>
      <sheetName val="损益表"/>
      <sheetName val="财务状况变动表"/>
      <sheetName val="利润分配表"/>
      <sheetName val="主营业务收支明细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Journals"/>
      <sheetName val="Amort exp EMPLOYEE Q1'04"/>
      <sheetName val="Amort exp CONSULT Q1'04"/>
      <sheetName val="Consultants Summ"/>
      <sheetName val="Database"/>
      <sheetName val="Employee Summ"/>
      <sheetName val="Recon to Mar'04 Contrib Surpl"/>
      <sheetName val="Recon to Jun'04 Contrib Sur"/>
      <sheetName val="BlackScholes for Option# &gt;&gt;&gt;"/>
      <sheetName val="2004-03"/>
      <sheetName val="2004-02"/>
      <sheetName val="2004-01"/>
      <sheetName val="2003-03"/>
      <sheetName val="2003-02"/>
      <sheetName val="2003-01"/>
      <sheetName val="2002-09"/>
      <sheetName val="2002-06"/>
      <sheetName val="2002-04"/>
      <sheetName val="Sheet1"/>
      <sheetName val="Sheet1 (2)"/>
      <sheetName val="Sheet1 (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sFS"/>
      <sheetName val="Expln &amp; Feas"/>
      <sheetName val="Proj Invstmts"/>
      <sheetName val="Listing Funds sent"/>
      <sheetName val="RelatedParty"/>
      <sheetName val="RelatedParty sched"/>
      <sheetName val="Expln exp sched"/>
      <sheetName val="ExplorationExpByProject-old"/>
      <sheetName val="ExplorationExpByProject"/>
      <sheetName val="ConsExplorationExp"/>
      <sheetName val="Deferred Comp Amort"/>
      <sheetName val="USD"/>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Branch BS-1 "/>
      <sheetName val="profit-1"/>
      <sheetName val="Trial Balance(未结)"/>
      <sheetName val="long trem deferred &amp;prepaid (2)"/>
      <sheetName val="Branch Receivable&amp;Liability-3"/>
      <sheetName val="Advance payment"/>
      <sheetName val="amortize-4"/>
      <sheetName val="F Asset RMB by YR"/>
      <sheetName val="F Asset USD by YR"/>
      <sheetName val="F Asset by Class USD"/>
      <sheetName val="Branch depreciation-DEC 07"/>
      <sheetName val="Fxd Asset By Class USD"/>
      <sheetName val="Construction in Progress"/>
      <sheetName val="Accrued Expenses-9"/>
      <sheetName val="Debit note"/>
      <sheetName val="Sales Record(g)"/>
      <sheetName val="Summary"/>
      <sheetName val="Sales Record (OZ)"/>
      <sheetName val="Ddepartment cost"/>
      <sheetName val="Ls_XLB_WorkbookFile"/>
      <sheetName val="Ls_AgXLB_WorkbookFile"/>
      <sheetName val="Inventory Dec"/>
      <sheetName val="Advances from Customer-10"/>
      <sheetName val="B 2007-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参数表"/>
      <sheetName val="复核签字表(1份)"/>
      <sheetName val="主要参数表"/>
      <sheetName val="1评估价值"/>
      <sheetName val="2钻孔"/>
      <sheetName val="3槽探"/>
      <sheetName val="4化探"/>
      <sheetName val="5地质测量"/>
      <sheetName val="6效用系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8"/>
  <sheetViews>
    <sheetView showGridLines="0" showZeros="0" workbookViewId="0" topLeftCell="A1">
      <selection activeCell="B10" sqref="B10"/>
    </sheetView>
  </sheetViews>
  <sheetFormatPr defaultColWidth="9.00390625" defaultRowHeight="14.25"/>
  <cols>
    <col min="1" max="1" width="16.50390625" style="0" customWidth="1"/>
    <col min="2" max="2" width="40.50390625" style="0" bestFit="1" customWidth="1"/>
  </cols>
  <sheetData>
    <row r="1" spans="1:4" ht="26.25" customHeight="1">
      <c r="A1" s="167" t="s">
        <v>0</v>
      </c>
      <c r="B1" s="168" t="s">
        <v>1</v>
      </c>
      <c r="C1" s="168"/>
      <c r="D1" s="168"/>
    </row>
    <row r="2" spans="1:4" ht="26.25" customHeight="1">
      <c r="A2" s="167" t="s">
        <v>2</v>
      </c>
      <c r="B2" s="168"/>
      <c r="C2" s="169"/>
      <c r="D2" s="169"/>
    </row>
    <row r="3" spans="1:4" ht="26.25" customHeight="1">
      <c r="A3" s="167" t="s">
        <v>3</v>
      </c>
      <c r="B3" s="170" t="s">
        <v>4</v>
      </c>
      <c r="C3" s="169"/>
      <c r="D3" s="169"/>
    </row>
    <row r="4" spans="1:4" ht="26.25" customHeight="1">
      <c r="A4" s="167" t="s">
        <v>5</v>
      </c>
      <c r="B4" s="170" t="s">
        <v>4</v>
      </c>
      <c r="C4" s="169"/>
      <c r="D4" s="169"/>
    </row>
    <row r="5" spans="1:4" ht="26.25" customHeight="1">
      <c r="A5" s="167" t="s">
        <v>6</v>
      </c>
      <c r="B5" s="171" t="s">
        <v>7</v>
      </c>
      <c r="C5" s="169"/>
      <c r="D5" s="169"/>
    </row>
    <row r="6" spans="1:4" ht="26.25" customHeight="1">
      <c r="A6" s="167" t="s">
        <v>8</v>
      </c>
      <c r="B6" s="172" t="s">
        <v>9</v>
      </c>
      <c r="C6" s="169"/>
      <c r="D6" s="169"/>
    </row>
    <row r="7" spans="1:4" ht="26.25" customHeight="1">
      <c r="A7" s="167" t="s">
        <v>10</v>
      </c>
      <c r="B7" s="172" t="s">
        <v>11</v>
      </c>
      <c r="C7" s="169"/>
      <c r="D7" s="169"/>
    </row>
    <row r="8" spans="1:4" ht="26.25" customHeight="1">
      <c r="A8" s="167" t="s">
        <v>12</v>
      </c>
      <c r="B8" s="172" t="s">
        <v>13</v>
      </c>
      <c r="C8" s="169"/>
      <c r="D8" s="169"/>
    </row>
    <row r="9" ht="26.25" customHeight="1"/>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26"/>
  <sheetViews>
    <sheetView showGridLines="0" showZeros="0" zoomScaleSheetLayoutView="100" workbookViewId="0" topLeftCell="A7">
      <selection activeCell="C26" sqref="C26"/>
    </sheetView>
  </sheetViews>
  <sheetFormatPr defaultColWidth="8.625" defaultRowHeight="14.25"/>
  <cols>
    <col min="1" max="1" width="7.125" style="148" customWidth="1"/>
    <col min="2" max="2" width="31.625" style="148" customWidth="1"/>
    <col min="3" max="3" width="47.125" style="148" customWidth="1"/>
    <col min="4" max="32" width="9.00390625" style="148" bestFit="1" customWidth="1"/>
    <col min="33" max="16384" width="8.625" style="148" customWidth="1"/>
  </cols>
  <sheetData>
    <row r="1" spans="1:3" ht="54" customHeight="1">
      <c r="A1" s="149" t="str">
        <f>"《"&amp;'参数表(不打印)'!B1&amp;"
探矿权出让收益评估报告》主要参数表"</f>
        <v>《内蒙古自治区额济纳旗灰石山东北金多金属矿普查
探矿权出让收益评估报告》主要参数表</v>
      </c>
      <c r="B1" s="149"/>
      <c r="C1" s="149"/>
    </row>
    <row r="2" spans="1:3" ht="21" customHeight="1">
      <c r="A2" s="150" t="s">
        <v>14</v>
      </c>
      <c r="B2" s="150"/>
      <c r="C2" s="151" t="s">
        <v>4</v>
      </c>
    </row>
    <row r="3" spans="1:3" ht="21" customHeight="1">
      <c r="A3" s="152" t="s">
        <v>5</v>
      </c>
      <c r="B3" s="152"/>
      <c r="C3" s="151" t="str">
        <f>'参数表(不打印)'!B4</f>
        <v>内蒙古自治区国土资源厅</v>
      </c>
    </row>
    <row r="4" spans="1:3" ht="21" customHeight="1">
      <c r="A4" s="152" t="s">
        <v>15</v>
      </c>
      <c r="B4" s="152"/>
      <c r="C4" s="151">
        <f>'参数表(不打印)'!B2</f>
        <v>0</v>
      </c>
    </row>
    <row r="5" spans="1:3" ht="21" customHeight="1">
      <c r="A5" s="150" t="s">
        <v>8</v>
      </c>
      <c r="B5" s="150"/>
      <c r="C5" s="151" t="str">
        <f>'参数表(不打印)'!B6</f>
        <v>北京山连山矿业开发咨询有限责任公司</v>
      </c>
    </row>
    <row r="6" spans="1:3" ht="21" customHeight="1">
      <c r="A6" s="152" t="s">
        <v>16</v>
      </c>
      <c r="B6" s="150"/>
      <c r="C6" s="151" t="s">
        <v>17</v>
      </c>
    </row>
    <row r="7" spans="1:3" ht="21" customHeight="1">
      <c r="A7" s="150" t="s">
        <v>6</v>
      </c>
      <c r="B7" s="150"/>
      <c r="C7" s="153" t="str">
        <f>'参数表(不打印)'!B5</f>
        <v>2018年8月31日</v>
      </c>
    </row>
    <row r="8" spans="1:3" ht="21" customHeight="1">
      <c r="A8" s="154" t="s">
        <v>18</v>
      </c>
      <c r="B8" s="152" t="s">
        <v>19</v>
      </c>
      <c r="C8" s="155" t="s">
        <v>20</v>
      </c>
    </row>
    <row r="9" spans="1:3" ht="21" customHeight="1">
      <c r="A9" s="154"/>
      <c r="B9" s="152" t="s">
        <v>21</v>
      </c>
      <c r="C9" s="156"/>
    </row>
    <row r="10" spans="1:3" ht="21" customHeight="1">
      <c r="A10" s="154"/>
      <c r="B10" s="150" t="s">
        <v>22</v>
      </c>
      <c r="C10" s="151"/>
    </row>
    <row r="11" spans="1:3" ht="21" customHeight="1">
      <c r="A11" s="154"/>
      <c r="B11" s="152" t="s">
        <v>23</v>
      </c>
      <c r="C11" s="151"/>
    </row>
    <row r="12" spans="1:3" ht="21" customHeight="1">
      <c r="A12" s="154"/>
      <c r="B12" s="150" t="s">
        <v>24</v>
      </c>
      <c r="C12" s="151"/>
    </row>
    <row r="13" spans="1:3" ht="21" customHeight="1">
      <c r="A13" s="154"/>
      <c r="B13" s="150" t="s">
        <v>25</v>
      </c>
      <c r="C13" s="157"/>
    </row>
    <row r="14" spans="1:3" ht="21" customHeight="1">
      <c r="A14" s="154"/>
      <c r="B14" s="150" t="s">
        <v>26</v>
      </c>
      <c r="C14" s="156"/>
    </row>
    <row r="15" spans="1:3" ht="21" customHeight="1">
      <c r="A15" s="154" t="s">
        <v>27</v>
      </c>
      <c r="B15" s="150" t="s">
        <v>28</v>
      </c>
      <c r="C15" s="158"/>
    </row>
    <row r="16" spans="1:3" ht="21" customHeight="1">
      <c r="A16" s="154"/>
      <c r="B16" s="150" t="s">
        <v>29</v>
      </c>
      <c r="C16" s="156"/>
    </row>
    <row r="17" spans="1:3" ht="21" customHeight="1">
      <c r="A17" s="154"/>
      <c r="B17" s="152" t="s">
        <v>30</v>
      </c>
      <c r="C17" s="156"/>
    </row>
    <row r="18" spans="1:3" ht="21" customHeight="1">
      <c r="A18" s="159" t="s">
        <v>31</v>
      </c>
      <c r="B18" s="152" t="s">
        <v>32</v>
      </c>
      <c r="C18" s="156"/>
    </row>
    <row r="19" spans="1:3" ht="21" customHeight="1">
      <c r="A19" s="160"/>
      <c r="B19" s="152" t="s">
        <v>33</v>
      </c>
      <c r="C19" s="156" t="e">
        <f>#REF!&amp;"万元/平方公里"</f>
        <v>#REF!</v>
      </c>
    </row>
    <row r="20" spans="1:3" ht="21" customHeight="1">
      <c r="A20" s="152" t="s">
        <v>34</v>
      </c>
      <c r="B20" s="152"/>
      <c r="C20" s="156" t="e">
        <f>#REF!&amp;"万元（全部为探矿权出让收益）"</f>
        <v>#REF!</v>
      </c>
    </row>
    <row r="21" spans="1:3" ht="21" customHeight="1">
      <c r="A21" s="161" t="s">
        <v>35</v>
      </c>
      <c r="B21" s="152" t="s">
        <v>36</v>
      </c>
      <c r="C21" s="158" t="e">
        <f>#REF!</f>
        <v>#REF!</v>
      </c>
    </row>
    <row r="22" spans="1:3" ht="21" customHeight="1">
      <c r="A22" s="162"/>
      <c r="B22" s="152" t="s">
        <v>37</v>
      </c>
      <c r="C22" s="158" t="str">
        <f>'参数表(不打印)'!B7&amp;"、"&amp;'参数表(不打印)'!B8</f>
        <v>刘和发、王如钢</v>
      </c>
    </row>
    <row r="23" spans="1:3" ht="33" customHeight="1">
      <c r="A23" s="162"/>
      <c r="B23" s="152" t="s">
        <v>38</v>
      </c>
      <c r="C23" s="156" t="s">
        <v>39</v>
      </c>
    </row>
    <row r="24" spans="1:3" ht="21" customHeight="1">
      <c r="A24" s="162"/>
      <c r="B24" s="152" t="s">
        <v>40</v>
      </c>
      <c r="C24" s="153"/>
    </row>
    <row r="25" spans="1:3" ht="21" customHeight="1">
      <c r="A25" s="163"/>
      <c r="B25" s="152" t="s">
        <v>41</v>
      </c>
      <c r="C25" s="156"/>
    </row>
    <row r="26" spans="1:3" ht="94.5" customHeight="1">
      <c r="A26" s="164" t="s">
        <v>42</v>
      </c>
      <c r="B26" s="165"/>
      <c r="C26" s="166" t="s">
        <v>43</v>
      </c>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sheetData>
  <sheetProtection/>
  <mergeCells count="13">
    <mergeCell ref="A1:C1"/>
    <mergeCell ref="A2:B2"/>
    <mergeCell ref="A3:B3"/>
    <mergeCell ref="A4:B4"/>
    <mergeCell ref="A5:B5"/>
    <mergeCell ref="A6:B6"/>
    <mergeCell ref="A7:B7"/>
    <mergeCell ref="A20:B20"/>
    <mergeCell ref="A26:B26"/>
    <mergeCell ref="A8:A14"/>
    <mergeCell ref="A15:A17"/>
    <mergeCell ref="A18:A19"/>
    <mergeCell ref="A21:A25"/>
  </mergeCells>
  <printOptions horizontalCentered="1"/>
  <pageMargins left="0.51" right="0.51" top="1.21" bottom="0.84"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23"/>
  <sheetViews>
    <sheetView showGridLines="0" showZeros="0" tabSelected="1" view="pageBreakPreview" zoomScaleSheetLayoutView="100" workbookViewId="0" topLeftCell="B12">
      <selection activeCell="B18" sqref="B18"/>
    </sheetView>
  </sheetViews>
  <sheetFormatPr defaultColWidth="8.625" defaultRowHeight="14.25"/>
  <cols>
    <col min="1" max="1" width="28.00390625" style="140" customWidth="1"/>
    <col min="2" max="2" width="62.75390625" style="140" customWidth="1"/>
    <col min="3" max="32" width="9.00390625" style="140" bestFit="1" customWidth="1"/>
    <col min="33" max="16384" width="8.625" style="140" customWidth="1"/>
  </cols>
  <sheetData>
    <row r="1" spans="1:2" ht="48" customHeight="1">
      <c r="A1" s="141" t="s">
        <v>44</v>
      </c>
      <c r="B1" s="141"/>
    </row>
    <row r="2" spans="1:2" ht="36" customHeight="1">
      <c r="A2" s="142" t="s">
        <v>45</v>
      </c>
      <c r="B2" s="143" t="s">
        <v>46</v>
      </c>
    </row>
    <row r="3" spans="1:2" ht="36" customHeight="1">
      <c r="A3" s="142" t="s">
        <v>47</v>
      </c>
      <c r="B3" s="142" t="s">
        <v>48</v>
      </c>
    </row>
    <row r="4" spans="1:2" ht="36" customHeight="1">
      <c r="A4" s="142" t="s">
        <v>49</v>
      </c>
      <c r="B4" s="142" t="s">
        <v>50</v>
      </c>
    </row>
    <row r="5" spans="1:2" ht="36" customHeight="1">
      <c r="A5" s="142" t="s">
        <v>51</v>
      </c>
      <c r="B5" s="142" t="s">
        <v>52</v>
      </c>
    </row>
    <row r="6" spans="1:2" ht="36" customHeight="1">
      <c r="A6" s="142" t="s">
        <v>53</v>
      </c>
      <c r="B6" s="142" t="s">
        <v>54</v>
      </c>
    </row>
    <row r="7" spans="1:2" ht="36" customHeight="1">
      <c r="A7" s="142" t="s">
        <v>55</v>
      </c>
      <c r="B7" s="142" t="s">
        <v>54</v>
      </c>
    </row>
    <row r="8" spans="1:2" ht="36" customHeight="1">
      <c r="A8" s="142" t="s">
        <v>56</v>
      </c>
      <c r="B8" s="142" t="s">
        <v>57</v>
      </c>
    </row>
    <row r="9" spans="1:2" ht="36" customHeight="1">
      <c r="A9" s="142" t="s">
        <v>58</v>
      </c>
      <c r="B9" s="144" t="s">
        <v>59</v>
      </c>
    </row>
    <row r="10" spans="1:2" ht="36" customHeight="1">
      <c r="A10" s="142" t="s">
        <v>60</v>
      </c>
      <c r="B10" s="144" t="s">
        <v>61</v>
      </c>
    </row>
    <row r="11" spans="1:2" ht="36" customHeight="1">
      <c r="A11" s="142" t="s">
        <v>62</v>
      </c>
      <c r="B11" s="144" t="s">
        <v>63</v>
      </c>
    </row>
    <row r="12" spans="1:2" ht="36" customHeight="1">
      <c r="A12" s="142" t="s">
        <v>64</v>
      </c>
      <c r="B12" s="145">
        <v>1</v>
      </c>
    </row>
    <row r="13" spans="1:2" ht="36" customHeight="1">
      <c r="A13" s="142" t="s">
        <v>65</v>
      </c>
      <c r="B13" s="142" t="s">
        <v>66</v>
      </c>
    </row>
    <row r="14" spans="1:2" ht="36" customHeight="1">
      <c r="A14" s="142" t="s">
        <v>67</v>
      </c>
      <c r="B14" s="146">
        <v>1</v>
      </c>
    </row>
    <row r="15" spans="1:2" ht="36" customHeight="1">
      <c r="A15" s="142" t="s">
        <v>68</v>
      </c>
      <c r="B15" s="146">
        <v>1.01</v>
      </c>
    </row>
    <row r="16" spans="1:2" ht="36" customHeight="1">
      <c r="A16" s="142" t="s">
        <v>69</v>
      </c>
      <c r="B16" s="146">
        <v>1.02</v>
      </c>
    </row>
    <row r="17" spans="1:2" ht="36" customHeight="1">
      <c r="A17" s="142" t="s">
        <v>70</v>
      </c>
      <c r="B17" s="146">
        <v>1.03</v>
      </c>
    </row>
    <row r="18" spans="1:2" ht="36" customHeight="1">
      <c r="A18" s="142" t="s">
        <v>71</v>
      </c>
      <c r="B18" s="142" t="s">
        <v>72</v>
      </c>
    </row>
    <row r="19" spans="1:2" ht="36" customHeight="1">
      <c r="A19" s="142" t="s">
        <v>73</v>
      </c>
      <c r="B19" s="147">
        <v>44651</v>
      </c>
    </row>
    <row r="20" spans="1:2" ht="36" customHeight="1">
      <c r="A20" s="142" t="s">
        <v>74</v>
      </c>
      <c r="B20" s="142" t="s">
        <v>75</v>
      </c>
    </row>
    <row r="21" spans="1:2" ht="36" customHeight="1">
      <c r="A21" s="142" t="s">
        <v>76</v>
      </c>
      <c r="B21" s="142" t="s">
        <v>77</v>
      </c>
    </row>
    <row r="22" spans="1:2" ht="36" customHeight="1">
      <c r="A22" s="142" t="s">
        <v>78</v>
      </c>
      <c r="B22" s="142" t="s">
        <v>79</v>
      </c>
    </row>
    <row r="23" spans="1:2" ht="36" customHeight="1">
      <c r="A23" s="142" t="s">
        <v>80</v>
      </c>
      <c r="B23" s="142" t="s">
        <v>81</v>
      </c>
    </row>
  </sheetData>
  <sheetProtection/>
  <mergeCells count="1">
    <mergeCell ref="A1:B1"/>
  </mergeCells>
  <printOptions horizontalCentered="1"/>
  <pageMargins left="0.51" right="0.51" top="1.02" bottom="0.67" header="0.8300000000000001" footer="0.31"/>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AB32"/>
  <sheetViews>
    <sheetView showGridLines="0" showZeros="0" workbookViewId="0" topLeftCell="A1">
      <selection activeCell="P11" sqref="P11"/>
    </sheetView>
  </sheetViews>
  <sheetFormatPr defaultColWidth="8.625" defaultRowHeight="14.25"/>
  <cols>
    <col min="1" max="1" width="2.75390625" style="6" customWidth="1"/>
    <col min="2" max="2" width="6.875" style="6" customWidth="1"/>
    <col min="3" max="3" width="7.625" style="97" customWidth="1"/>
    <col min="4" max="4" width="6.00390625" style="98" customWidth="1"/>
    <col min="5" max="5" width="6.00390625" style="99" customWidth="1"/>
    <col min="6" max="7" width="6.50390625" style="6" customWidth="1"/>
    <col min="8" max="9" width="4.125" style="6" customWidth="1"/>
    <col min="10" max="11" width="3.75390625" style="6" hidden="1" customWidth="1"/>
    <col min="12" max="12" width="4.375" style="6" customWidth="1"/>
    <col min="13" max="13" width="7.50390625" style="6" customWidth="1"/>
    <col min="14" max="14" width="4.75390625" style="6" customWidth="1"/>
    <col min="15" max="15" width="5.875" style="100" customWidth="1"/>
    <col min="16" max="16" width="6.50390625" style="101" customWidth="1"/>
    <col min="17" max="17" width="7.00390625" style="8" customWidth="1"/>
    <col min="18" max="18" width="5.375" style="9" customWidth="1"/>
    <col min="19" max="19" width="4.375" style="9" customWidth="1"/>
    <col min="20" max="20" width="4.375" style="7" customWidth="1"/>
    <col min="21" max="21" width="5.125" style="6" customWidth="1"/>
    <col min="22" max="22" width="4.125" style="6" customWidth="1"/>
    <col min="23" max="23" width="6.875" style="6" customWidth="1"/>
    <col min="24" max="24" width="4.875" style="6" customWidth="1"/>
    <col min="25" max="32" width="9.00390625" style="6" bestFit="1" customWidth="1"/>
    <col min="33" max="16384" width="8.625" style="6" customWidth="1"/>
  </cols>
  <sheetData>
    <row r="1" spans="1:20" s="1" customFormat="1" ht="18" customHeight="1">
      <c r="A1" s="10" t="s">
        <v>82</v>
      </c>
      <c r="C1" s="97"/>
      <c r="D1" s="97"/>
      <c r="E1" s="102"/>
      <c r="O1" s="110"/>
      <c r="P1" s="111"/>
      <c r="Q1" s="29"/>
      <c r="R1" s="30"/>
      <c r="S1" s="30"/>
      <c r="T1" s="11"/>
    </row>
    <row r="2" spans="1:24" s="2" customFormat="1" ht="21" customHeight="1">
      <c r="A2" s="12" t="str">
        <f>'参数表(不打印)'!B1&amp;"探矿权评估钻探工程重置成本计算表"</f>
        <v>内蒙古自治区额济纳旗灰石山东北金多金属矿普查探矿权评估钻探工程重置成本计算表</v>
      </c>
      <c r="B2" s="12"/>
      <c r="C2" s="12"/>
      <c r="D2" s="12"/>
      <c r="E2" s="12"/>
      <c r="F2" s="12"/>
      <c r="G2" s="12"/>
      <c r="H2" s="12"/>
      <c r="I2" s="12"/>
      <c r="J2" s="12"/>
      <c r="K2" s="12"/>
      <c r="L2" s="12"/>
      <c r="M2" s="12"/>
      <c r="N2" s="12"/>
      <c r="O2" s="12"/>
      <c r="P2" s="12"/>
      <c r="Q2" s="12"/>
      <c r="R2" s="12"/>
      <c r="S2" s="12"/>
      <c r="T2" s="12"/>
      <c r="U2" s="12"/>
      <c r="V2" s="12"/>
      <c r="W2" s="12"/>
      <c r="X2" s="12"/>
    </row>
    <row r="3" spans="1:24"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c r="S3" s="13"/>
      <c r="T3" s="13"/>
      <c r="U3" s="13"/>
      <c r="V3" s="13"/>
      <c r="W3" s="13"/>
      <c r="X3" s="13"/>
    </row>
    <row r="4" spans="1:23" s="3" customFormat="1" ht="16.5" customHeight="1">
      <c r="A4" s="14" t="str">
        <f>'参数表(不打印)'!A4&amp;'参数表(不打印)'!B4</f>
        <v>评估委托人：内蒙古自治区国土资源厅</v>
      </c>
      <c r="B4" s="14"/>
      <c r="C4" s="103"/>
      <c r="D4" s="103"/>
      <c r="E4" s="103"/>
      <c r="F4" s="15"/>
      <c r="G4" s="15"/>
      <c r="H4" s="15"/>
      <c r="I4" s="15"/>
      <c r="J4" s="15"/>
      <c r="K4" s="15"/>
      <c r="L4" s="15"/>
      <c r="M4" s="13"/>
      <c r="N4" s="12"/>
      <c r="O4" s="112"/>
      <c r="P4" s="113"/>
      <c r="Q4" s="32"/>
      <c r="R4" s="33"/>
      <c r="S4" s="33"/>
      <c r="T4" s="125"/>
      <c r="U4" s="12"/>
      <c r="V4" s="12"/>
      <c r="W4" s="12"/>
    </row>
    <row r="5" spans="1:24" s="4" customFormat="1" ht="24" customHeight="1">
      <c r="A5" s="16" t="s">
        <v>83</v>
      </c>
      <c r="B5" s="16" t="s">
        <v>84</v>
      </c>
      <c r="C5" s="34" t="s">
        <v>85</v>
      </c>
      <c r="D5" s="16" t="s">
        <v>86</v>
      </c>
      <c r="E5" s="17"/>
      <c r="F5" s="16" t="s">
        <v>87</v>
      </c>
      <c r="G5" s="17"/>
      <c r="H5" s="104" t="s">
        <v>88</v>
      </c>
      <c r="I5" s="114"/>
      <c r="J5" s="16" t="s">
        <v>89</v>
      </c>
      <c r="K5" s="17"/>
      <c r="L5" s="16" t="s">
        <v>90</v>
      </c>
      <c r="M5" s="16" t="s">
        <v>91</v>
      </c>
      <c r="N5" s="16" t="s">
        <v>92</v>
      </c>
      <c r="O5" s="16" t="s">
        <v>93</v>
      </c>
      <c r="P5" s="115" t="s">
        <v>94</v>
      </c>
      <c r="Q5" s="115" t="s">
        <v>95</v>
      </c>
      <c r="R5" s="36" t="s">
        <v>96</v>
      </c>
      <c r="S5" s="104" t="s">
        <v>97</v>
      </c>
      <c r="T5" s="114"/>
      <c r="U5" s="16" t="s">
        <v>98</v>
      </c>
      <c r="V5" s="16" t="s">
        <v>99</v>
      </c>
      <c r="W5" s="16" t="s">
        <v>100</v>
      </c>
      <c r="X5" s="16" t="s">
        <v>101</v>
      </c>
    </row>
    <row r="6" spans="1:24" s="4" customFormat="1" ht="48.75" customHeight="1">
      <c r="A6" s="17"/>
      <c r="B6" s="17"/>
      <c r="C6" s="37"/>
      <c r="D6" s="17" t="s">
        <v>102</v>
      </c>
      <c r="E6" s="18" t="s">
        <v>103</v>
      </c>
      <c r="F6" s="16" t="s">
        <v>104</v>
      </c>
      <c r="G6" s="16" t="s">
        <v>105</v>
      </c>
      <c r="H6" s="16" t="s">
        <v>104</v>
      </c>
      <c r="I6" s="16" t="s">
        <v>105</v>
      </c>
      <c r="J6" s="16" t="s">
        <v>104</v>
      </c>
      <c r="K6" s="16" t="s">
        <v>105</v>
      </c>
      <c r="L6" s="17"/>
      <c r="M6" s="17"/>
      <c r="N6" s="17"/>
      <c r="O6" s="17"/>
      <c r="P6" s="116"/>
      <c r="Q6" s="116"/>
      <c r="R6" s="39"/>
      <c r="S6" s="126" t="s">
        <v>106</v>
      </c>
      <c r="T6" s="127" t="s">
        <v>107</v>
      </c>
      <c r="U6" s="17"/>
      <c r="V6" s="17"/>
      <c r="W6" s="17"/>
      <c r="X6" s="17"/>
    </row>
    <row r="7" spans="1:24" s="4" customFormat="1" ht="30" customHeight="1">
      <c r="A7" s="20">
        <v>1</v>
      </c>
      <c r="B7" s="19" t="s">
        <v>108</v>
      </c>
      <c r="C7" s="19" t="s">
        <v>109</v>
      </c>
      <c r="D7" s="105" t="s">
        <v>110</v>
      </c>
      <c r="E7" s="106"/>
      <c r="F7" s="106"/>
      <c r="G7" s="106"/>
      <c r="H7" s="106"/>
      <c r="I7" s="117"/>
      <c r="J7" s="118"/>
      <c r="K7" s="118"/>
      <c r="L7" s="20" t="s">
        <v>111</v>
      </c>
      <c r="M7" s="19" t="s">
        <v>112</v>
      </c>
      <c r="N7" s="20" t="s">
        <v>113</v>
      </c>
      <c r="O7" s="16" t="s">
        <v>114</v>
      </c>
      <c r="P7" s="119"/>
      <c r="Q7" s="119">
        <f>ROUND(P7/25*16,2)</f>
        <v>0</v>
      </c>
      <c r="R7" s="42">
        <v>247</v>
      </c>
      <c r="S7" s="128"/>
      <c r="T7" s="128"/>
      <c r="U7" s="42">
        <f>ROUND(R7*(1+S7+T7),0)</f>
        <v>247</v>
      </c>
      <c r="V7" s="43">
        <v>1.2</v>
      </c>
      <c r="W7" s="129">
        <f>ROUND(Q7*U7*V7/10000,2)</f>
        <v>0</v>
      </c>
      <c r="X7" s="49"/>
    </row>
    <row r="8" spans="1:24" s="4" customFormat="1" ht="30" customHeight="1">
      <c r="A8" s="20">
        <f>A7+1</f>
        <v>2</v>
      </c>
      <c r="B8" s="19" t="s">
        <v>108</v>
      </c>
      <c r="C8" s="19" t="s">
        <v>115</v>
      </c>
      <c r="D8" s="105" t="s">
        <v>116</v>
      </c>
      <c r="E8" s="106"/>
      <c r="F8" s="106"/>
      <c r="G8" s="106"/>
      <c r="H8" s="106"/>
      <c r="I8" s="117"/>
      <c r="J8" s="118"/>
      <c r="K8" s="118"/>
      <c r="L8" s="20" t="s">
        <v>111</v>
      </c>
      <c r="M8" s="19" t="s">
        <v>112</v>
      </c>
      <c r="N8" s="20" t="s">
        <v>113</v>
      </c>
      <c r="O8" s="16" t="s">
        <v>114</v>
      </c>
      <c r="P8" s="119"/>
      <c r="Q8" s="119">
        <f>P8</f>
        <v>0</v>
      </c>
      <c r="R8" s="42">
        <v>247</v>
      </c>
      <c r="S8" s="128"/>
      <c r="T8" s="128"/>
      <c r="U8" s="42">
        <f>ROUND(R8*(1+S8+T8),0)</f>
        <v>247</v>
      </c>
      <c r="V8" s="43">
        <v>1.2</v>
      </c>
      <c r="W8" s="129">
        <f>ROUND(Q8*U8*V8/10000,2)</f>
        <v>0</v>
      </c>
      <c r="X8" s="49"/>
    </row>
    <row r="9" spans="1:28" s="4" customFormat="1" ht="24" customHeight="1">
      <c r="A9" s="20"/>
      <c r="B9" s="19"/>
      <c r="C9" s="19"/>
      <c r="D9" s="19"/>
      <c r="E9" s="19"/>
      <c r="F9" s="19"/>
      <c r="G9" s="19"/>
      <c r="H9" s="20"/>
      <c r="I9" s="20"/>
      <c r="J9" s="118"/>
      <c r="K9" s="118"/>
      <c r="L9" s="20"/>
      <c r="M9" s="19"/>
      <c r="N9" s="20"/>
      <c r="O9" s="16"/>
      <c r="P9" s="119"/>
      <c r="Q9" s="119"/>
      <c r="R9" s="42"/>
      <c r="S9" s="128"/>
      <c r="T9" s="128"/>
      <c r="U9" s="42"/>
      <c r="V9" s="43"/>
      <c r="W9" s="129"/>
      <c r="X9" s="130"/>
      <c r="AA9" s="138"/>
      <c r="AB9" s="139"/>
    </row>
    <row r="10" spans="1:26" s="4" customFormat="1" ht="24" customHeight="1">
      <c r="A10" s="20"/>
      <c r="B10" s="19"/>
      <c r="C10" s="19"/>
      <c r="D10" s="19"/>
      <c r="E10" s="19"/>
      <c r="F10" s="19"/>
      <c r="G10" s="19"/>
      <c r="H10" s="20"/>
      <c r="I10" s="20"/>
      <c r="J10" s="20"/>
      <c r="K10" s="20"/>
      <c r="L10" s="20"/>
      <c r="M10" s="19"/>
      <c r="N10" s="20"/>
      <c r="O10" s="16"/>
      <c r="P10" s="120"/>
      <c r="Q10" s="119"/>
      <c r="R10" s="42"/>
      <c r="S10" s="131"/>
      <c r="T10" s="131"/>
      <c r="U10" s="42"/>
      <c r="V10" s="43"/>
      <c r="W10" s="129"/>
      <c r="X10" s="130"/>
      <c r="Z10" s="139"/>
    </row>
    <row r="11" spans="1:24" ht="24" customHeight="1">
      <c r="A11" s="20"/>
      <c r="B11" s="19"/>
      <c r="C11" s="19"/>
      <c r="D11" s="19"/>
      <c r="E11" s="19"/>
      <c r="F11" s="19"/>
      <c r="G11" s="19"/>
      <c r="H11" s="20"/>
      <c r="I11" s="20"/>
      <c r="J11" s="121"/>
      <c r="K11" s="121"/>
      <c r="L11" s="20"/>
      <c r="M11" s="19"/>
      <c r="N11" s="20"/>
      <c r="O11" s="16"/>
      <c r="P11" s="122"/>
      <c r="Q11" s="119"/>
      <c r="R11" s="42"/>
      <c r="S11" s="131"/>
      <c r="T11" s="121"/>
      <c r="U11" s="42"/>
      <c r="V11" s="43"/>
      <c r="W11" s="129"/>
      <c r="X11" s="49"/>
    </row>
    <row r="12" spans="1:24" ht="24" customHeight="1">
      <c r="A12" s="20"/>
      <c r="B12" s="19"/>
      <c r="C12" s="19"/>
      <c r="D12" s="19"/>
      <c r="E12" s="19"/>
      <c r="F12" s="19"/>
      <c r="G12" s="19"/>
      <c r="H12" s="20"/>
      <c r="I12" s="20"/>
      <c r="J12" s="121"/>
      <c r="K12" s="121"/>
      <c r="L12" s="20"/>
      <c r="M12" s="19"/>
      <c r="N12" s="20"/>
      <c r="O12" s="16"/>
      <c r="P12" s="122"/>
      <c r="Q12" s="119"/>
      <c r="R12" s="42"/>
      <c r="S12" s="131"/>
      <c r="T12" s="121"/>
      <c r="U12" s="42"/>
      <c r="V12" s="43"/>
      <c r="W12" s="129"/>
      <c r="X12" s="49"/>
    </row>
    <row r="13" spans="1:24" ht="24" customHeight="1">
      <c r="A13" s="20"/>
      <c r="B13" s="19"/>
      <c r="C13" s="19"/>
      <c r="D13" s="19"/>
      <c r="E13" s="19"/>
      <c r="F13" s="19"/>
      <c r="G13" s="19"/>
      <c r="H13" s="20"/>
      <c r="I13" s="20"/>
      <c r="J13" s="121"/>
      <c r="K13" s="121"/>
      <c r="L13" s="20"/>
      <c r="M13" s="19"/>
      <c r="N13" s="20"/>
      <c r="O13" s="16"/>
      <c r="P13" s="122"/>
      <c r="Q13" s="119"/>
      <c r="R13" s="42"/>
      <c r="S13" s="131"/>
      <c r="T13" s="121"/>
      <c r="U13" s="42"/>
      <c r="V13" s="43"/>
      <c r="W13" s="129"/>
      <c r="X13" s="49"/>
    </row>
    <row r="14" spans="1:24" ht="24" customHeight="1">
      <c r="A14" s="20"/>
      <c r="B14" s="19"/>
      <c r="C14" s="19"/>
      <c r="D14" s="19"/>
      <c r="E14" s="19"/>
      <c r="F14" s="19"/>
      <c r="G14" s="19"/>
      <c r="H14" s="20"/>
      <c r="I14" s="20"/>
      <c r="J14" s="121"/>
      <c r="K14" s="121"/>
      <c r="L14" s="20"/>
      <c r="M14" s="19"/>
      <c r="N14" s="20"/>
      <c r="O14" s="16"/>
      <c r="P14" s="122"/>
      <c r="Q14" s="119"/>
      <c r="R14" s="42"/>
      <c r="S14" s="131"/>
      <c r="T14" s="121"/>
      <c r="U14" s="42"/>
      <c r="V14" s="43"/>
      <c r="W14" s="129"/>
      <c r="X14" s="49"/>
    </row>
    <row r="15" spans="1:24" ht="24" customHeight="1">
      <c r="A15" s="25" t="s">
        <v>117</v>
      </c>
      <c r="B15" s="26"/>
      <c r="C15" s="49"/>
      <c r="D15" s="49"/>
      <c r="E15" s="107"/>
      <c r="F15" s="108"/>
      <c r="G15" s="108"/>
      <c r="H15" s="108"/>
      <c r="I15" s="108"/>
      <c r="J15" s="108"/>
      <c r="K15" s="108"/>
      <c r="L15" s="108"/>
      <c r="M15" s="108"/>
      <c r="N15" s="108"/>
      <c r="O15" s="123"/>
      <c r="P15" s="124">
        <f>SUM(P7:P14)</f>
        <v>0</v>
      </c>
      <c r="Q15" s="124">
        <f>SUM(Q7:Q14)</f>
        <v>0</v>
      </c>
      <c r="R15" s="132"/>
      <c r="S15" s="132"/>
      <c r="T15" s="133"/>
      <c r="U15" s="134">
        <f>ROUND(R15*(1+S15+T15),0)</f>
        <v>0</v>
      </c>
      <c r="V15" s="135"/>
      <c r="W15" s="124">
        <f>SUM(W7:W14)</f>
        <v>0</v>
      </c>
      <c r="X15" s="108"/>
    </row>
    <row r="16" spans="1:24" ht="21" customHeight="1">
      <c r="A16" s="14" t="str">
        <f>'参数表(不打印)'!A6&amp;'参数表(不打印)'!B6</f>
        <v>评估机构：北京山连山矿业开发咨询有限责任公司</v>
      </c>
      <c r="B16" s="14"/>
      <c r="C16" s="103"/>
      <c r="D16" s="103"/>
      <c r="E16" s="109"/>
      <c r="F16" s="3"/>
      <c r="G16" s="28"/>
      <c r="H16" s="28"/>
      <c r="I16" s="28"/>
      <c r="J16" s="28"/>
      <c r="K16" s="28"/>
      <c r="L16" s="13" t="str">
        <f>'参数表(不打印)'!A7&amp;'参数表(不打印)'!B7</f>
        <v>复核人：刘和发</v>
      </c>
      <c r="M16" s="13"/>
      <c r="N16" s="13"/>
      <c r="O16" s="13"/>
      <c r="P16" s="13"/>
      <c r="Q16" s="13"/>
      <c r="R16" s="13"/>
      <c r="S16" s="136"/>
      <c r="T16" s="137"/>
      <c r="U16" s="46" t="str">
        <f>'参数表(不打印)'!A8&amp;'参数表(不打印)'!B8</f>
        <v>制表人：王如钢</v>
      </c>
      <c r="V16" s="46"/>
      <c r="W16" s="46"/>
      <c r="X16" s="46"/>
    </row>
    <row r="19" spans="1:28" s="9" customFormat="1" ht="15">
      <c r="A19" s="6"/>
      <c r="B19" s="6"/>
      <c r="C19" s="97"/>
      <c r="D19" s="98"/>
      <c r="E19" s="99"/>
      <c r="F19" s="6"/>
      <c r="G19" s="6"/>
      <c r="H19" s="6"/>
      <c r="I19" s="6"/>
      <c r="J19" s="6"/>
      <c r="K19" s="6"/>
      <c r="L19" s="6"/>
      <c r="M19" s="6"/>
      <c r="N19" s="6"/>
      <c r="O19" s="100"/>
      <c r="P19" s="6"/>
      <c r="Q19" s="8"/>
      <c r="T19" s="7"/>
      <c r="U19" s="6"/>
      <c r="V19" s="6"/>
      <c r="W19" s="6"/>
      <c r="X19" s="6"/>
      <c r="Y19" s="6"/>
      <c r="Z19" s="6"/>
      <c r="AA19" s="6"/>
      <c r="AB19" s="6"/>
    </row>
    <row r="20" spans="1:28" s="9" customFormat="1" ht="15">
      <c r="A20" s="6"/>
      <c r="B20" s="6"/>
      <c r="C20" s="97"/>
      <c r="D20" s="98"/>
      <c r="E20" s="99"/>
      <c r="F20" s="6"/>
      <c r="G20" s="6"/>
      <c r="H20" s="6"/>
      <c r="I20" s="6"/>
      <c r="J20" s="6"/>
      <c r="K20" s="6"/>
      <c r="L20" s="6"/>
      <c r="M20" s="6"/>
      <c r="N20" s="6"/>
      <c r="O20" s="100"/>
      <c r="P20" s="6"/>
      <c r="Q20" s="8"/>
      <c r="R20" s="6"/>
      <c r="T20" s="7"/>
      <c r="U20" s="6"/>
      <c r="V20" s="6"/>
      <c r="W20" s="6"/>
      <c r="X20" s="6"/>
      <c r="Y20" s="6"/>
      <c r="Z20" s="6"/>
      <c r="AA20" s="6"/>
      <c r="AB20" s="6"/>
    </row>
    <row r="21" spans="1:28" s="9" customFormat="1" ht="15">
      <c r="A21" s="6"/>
      <c r="B21" s="6"/>
      <c r="C21" s="97"/>
      <c r="D21" s="98"/>
      <c r="E21" s="99"/>
      <c r="F21" s="6"/>
      <c r="G21" s="6"/>
      <c r="H21" s="6"/>
      <c r="I21" s="6"/>
      <c r="J21" s="6"/>
      <c r="K21" s="6"/>
      <c r="L21" s="6"/>
      <c r="M21" s="6"/>
      <c r="N21" s="6"/>
      <c r="O21" s="100"/>
      <c r="P21" s="6"/>
      <c r="Q21" s="8"/>
      <c r="R21" s="6"/>
      <c r="T21" s="7"/>
      <c r="U21" s="6"/>
      <c r="V21" s="6"/>
      <c r="W21" s="6"/>
      <c r="X21" s="6"/>
      <c r="Y21" s="6"/>
      <c r="Z21" s="6"/>
      <c r="AA21" s="6"/>
      <c r="AB21" s="6"/>
    </row>
    <row r="22" spans="1:28" s="9" customFormat="1" ht="15">
      <c r="A22" s="6"/>
      <c r="B22" s="6"/>
      <c r="C22" s="97"/>
      <c r="D22" s="98"/>
      <c r="E22" s="99"/>
      <c r="F22" s="6"/>
      <c r="G22" s="6"/>
      <c r="H22" s="6"/>
      <c r="I22" s="6"/>
      <c r="J22" s="6"/>
      <c r="K22" s="6"/>
      <c r="L22" s="6"/>
      <c r="M22" s="6"/>
      <c r="N22" s="6"/>
      <c r="O22" s="100"/>
      <c r="P22" s="6"/>
      <c r="Q22" s="8"/>
      <c r="R22" s="6"/>
      <c r="T22" s="7"/>
      <c r="U22" s="6"/>
      <c r="V22" s="6"/>
      <c r="W22" s="6"/>
      <c r="X22" s="6"/>
      <c r="Y22" s="6"/>
      <c r="Z22" s="6"/>
      <c r="AA22" s="6"/>
      <c r="AB22" s="6"/>
    </row>
    <row r="23" spans="1:28" s="9" customFormat="1" ht="15">
      <c r="A23" s="6"/>
      <c r="B23" s="6"/>
      <c r="C23" s="97"/>
      <c r="D23" s="98"/>
      <c r="E23" s="99"/>
      <c r="F23" s="6"/>
      <c r="G23" s="6"/>
      <c r="H23" s="6"/>
      <c r="I23" s="6"/>
      <c r="J23" s="6"/>
      <c r="K23" s="6"/>
      <c r="L23" s="6"/>
      <c r="M23" s="6"/>
      <c r="N23" s="6"/>
      <c r="O23" s="100"/>
      <c r="P23" s="6"/>
      <c r="Q23" s="8"/>
      <c r="R23" s="6"/>
      <c r="T23" s="7"/>
      <c r="U23" s="6"/>
      <c r="V23" s="6"/>
      <c r="W23" s="6"/>
      <c r="X23" s="6"/>
      <c r="Y23" s="6"/>
      <c r="Z23" s="6"/>
      <c r="AA23" s="6"/>
      <c r="AB23" s="6"/>
    </row>
    <row r="24" spans="1:28" s="9" customFormat="1" ht="15">
      <c r="A24" s="6"/>
      <c r="B24" s="6"/>
      <c r="C24" s="97"/>
      <c r="D24" s="98"/>
      <c r="E24" s="99"/>
      <c r="F24" s="6"/>
      <c r="G24" s="6"/>
      <c r="H24" s="6"/>
      <c r="I24" s="6"/>
      <c r="J24" s="6"/>
      <c r="K24" s="6"/>
      <c r="L24" s="6"/>
      <c r="M24" s="6"/>
      <c r="N24" s="6"/>
      <c r="O24" s="100"/>
      <c r="P24" s="6"/>
      <c r="Q24" s="8"/>
      <c r="R24" s="6"/>
      <c r="T24" s="7"/>
      <c r="U24" s="6"/>
      <c r="V24" s="6"/>
      <c r="W24" s="6"/>
      <c r="X24" s="6"/>
      <c r="Y24" s="6"/>
      <c r="Z24" s="6"/>
      <c r="AA24" s="6"/>
      <c r="AB24" s="6"/>
    </row>
    <row r="25" spans="1:28" s="9" customFormat="1" ht="15">
      <c r="A25" s="6"/>
      <c r="B25" s="6"/>
      <c r="C25" s="97"/>
      <c r="D25" s="98"/>
      <c r="E25" s="99"/>
      <c r="F25" s="6"/>
      <c r="G25" s="6"/>
      <c r="H25" s="6"/>
      <c r="I25" s="6"/>
      <c r="J25" s="6"/>
      <c r="K25" s="6"/>
      <c r="L25" s="6"/>
      <c r="M25" s="6"/>
      <c r="N25" s="6"/>
      <c r="O25" s="100"/>
      <c r="P25" s="6"/>
      <c r="Q25" s="8"/>
      <c r="R25" s="6"/>
      <c r="T25" s="7"/>
      <c r="U25" s="6"/>
      <c r="V25" s="6"/>
      <c r="W25" s="6"/>
      <c r="X25" s="6"/>
      <c r="Y25" s="6"/>
      <c r="Z25" s="6"/>
      <c r="AA25" s="6"/>
      <c r="AB25" s="6"/>
    </row>
    <row r="26" spans="1:28" s="9" customFormat="1" ht="15">
      <c r="A26" s="6"/>
      <c r="B26" s="6"/>
      <c r="C26" s="97"/>
      <c r="D26" s="98"/>
      <c r="E26" s="99"/>
      <c r="F26" s="6"/>
      <c r="G26" s="6"/>
      <c r="H26" s="6"/>
      <c r="I26" s="6"/>
      <c r="J26" s="6"/>
      <c r="K26" s="6"/>
      <c r="L26" s="6"/>
      <c r="M26" s="6"/>
      <c r="N26" s="6"/>
      <c r="O26" s="100"/>
      <c r="P26" s="101"/>
      <c r="Q26" s="8"/>
      <c r="R26" s="6"/>
      <c r="T26" s="7"/>
      <c r="U26" s="6"/>
      <c r="V26" s="6"/>
      <c r="W26" s="6"/>
      <c r="X26" s="6"/>
      <c r="Y26" s="6"/>
      <c r="Z26" s="6"/>
      <c r="AA26" s="6"/>
      <c r="AB26" s="6"/>
    </row>
    <row r="32" spans="1:28" s="9" customFormat="1" ht="15" customHeight="1">
      <c r="A32" s="6"/>
      <c r="B32" s="6"/>
      <c r="C32" s="97"/>
      <c r="D32" s="98"/>
      <c r="E32" s="99"/>
      <c r="F32" s="6"/>
      <c r="G32" s="6"/>
      <c r="H32" s="6"/>
      <c r="I32" s="6"/>
      <c r="J32" s="6"/>
      <c r="K32" s="6"/>
      <c r="L32" s="6"/>
      <c r="M32" s="6"/>
      <c r="N32" s="6"/>
      <c r="O32" s="100"/>
      <c r="P32" s="101"/>
      <c r="Q32" s="8"/>
      <c r="T32" s="7"/>
      <c r="U32" s="6"/>
      <c r="V32" s="6"/>
      <c r="W32" s="6"/>
      <c r="X32" s="6"/>
      <c r="Y32" s="6"/>
      <c r="Z32" s="6"/>
      <c r="AA32" s="6"/>
      <c r="AB32" s="6"/>
    </row>
  </sheetData>
  <sheetProtection/>
  <mergeCells count="26">
    <mergeCell ref="A2:X2"/>
    <mergeCell ref="A3:X3"/>
    <mergeCell ref="D5:E5"/>
    <mergeCell ref="F5:G5"/>
    <mergeCell ref="H5:I5"/>
    <mergeCell ref="J5:K5"/>
    <mergeCell ref="S5:T5"/>
    <mergeCell ref="D7:I7"/>
    <mergeCell ref="D8:I8"/>
    <mergeCell ref="A15:B15"/>
    <mergeCell ref="L16:R16"/>
    <mergeCell ref="U16:X16"/>
    <mergeCell ref="A5:A6"/>
    <mergeCell ref="B5:B6"/>
    <mergeCell ref="C5:C6"/>
    <mergeCell ref="L5:L6"/>
    <mergeCell ref="M5:M6"/>
    <mergeCell ref="N5:N6"/>
    <mergeCell ref="O5:O6"/>
    <mergeCell ref="P5:P6"/>
    <mergeCell ref="Q5:Q6"/>
    <mergeCell ref="R5:R6"/>
    <mergeCell ref="U5:U6"/>
    <mergeCell ref="V5:V6"/>
    <mergeCell ref="W5:W6"/>
    <mergeCell ref="X5:X6"/>
  </mergeCells>
  <printOptions horizontalCentered="1"/>
  <pageMargins left="0.39" right="0.39" top="1.61" bottom="0.59" header="0.51" footer="0.8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R20"/>
  <sheetViews>
    <sheetView showGridLines="0" zoomScaleSheetLayoutView="100" workbookViewId="0" topLeftCell="A1">
      <selection activeCell="E11" sqref="E11"/>
    </sheetView>
  </sheetViews>
  <sheetFormatPr defaultColWidth="8.625" defaultRowHeight="14.25"/>
  <cols>
    <col min="1" max="1" width="4.25390625" style="56" customWidth="1"/>
    <col min="2" max="2" width="6.375" style="56" customWidth="1"/>
    <col min="3" max="3" width="8.875" style="56" customWidth="1"/>
    <col min="4" max="4" width="5.625" style="56" customWidth="1"/>
    <col min="5" max="5" width="5.625" style="57" customWidth="1"/>
    <col min="6" max="6" width="6.25390625" style="56" customWidth="1"/>
    <col min="7" max="7" width="6.75390625" style="56" customWidth="1"/>
    <col min="8" max="8" width="5.875" style="56" customWidth="1"/>
    <col min="9" max="9" width="6.125" style="56" customWidth="1"/>
    <col min="10" max="10" width="10.625" style="56" customWidth="1"/>
    <col min="11" max="11" width="5.625" style="56" customWidth="1"/>
    <col min="12" max="12" width="9.125" style="56" customWidth="1"/>
    <col min="13" max="14" width="8.625" style="58" customWidth="1"/>
    <col min="15" max="15" width="7.125" style="59" customWidth="1"/>
    <col min="16" max="16" width="5.625" style="56" customWidth="1"/>
    <col min="17" max="17" width="8.625" style="56" customWidth="1"/>
    <col min="18" max="18" width="6.25390625" style="56" customWidth="1"/>
    <col min="19" max="32" width="9.00390625" style="56" bestFit="1" customWidth="1"/>
    <col min="33" max="16384" width="8.625" style="56" customWidth="1"/>
  </cols>
  <sheetData>
    <row r="1" spans="1:15" s="51" customFormat="1" ht="21" customHeight="1">
      <c r="A1" s="60" t="s">
        <v>82</v>
      </c>
      <c r="E1" s="61"/>
      <c r="M1" s="74"/>
      <c r="N1" s="74"/>
      <c r="O1" s="75"/>
    </row>
    <row r="2" spans="1:18" s="52" customFormat="1" ht="24" customHeight="1">
      <c r="A2" s="62" t="str">
        <f>'参数表(不打印)'!B1&amp;"探矿权评估槽探工程重置成本计算表"</f>
        <v>内蒙古自治区额济纳旗灰石山东北金多金属矿普查探矿权评估槽探工程重置成本计算表</v>
      </c>
      <c r="B2" s="62"/>
      <c r="C2" s="62"/>
      <c r="D2" s="62"/>
      <c r="E2" s="62"/>
      <c r="F2" s="62"/>
      <c r="G2" s="62"/>
      <c r="H2" s="62"/>
      <c r="I2" s="62"/>
      <c r="J2" s="62"/>
      <c r="K2" s="62"/>
      <c r="L2" s="62"/>
      <c r="M2" s="62"/>
      <c r="N2" s="62"/>
      <c r="O2" s="62"/>
      <c r="P2" s="62"/>
      <c r="Q2" s="62"/>
      <c r="R2" s="62"/>
    </row>
    <row r="3" spans="1:18" s="52" customFormat="1" ht="16.5" customHeight="1">
      <c r="A3" s="63" t="str">
        <f>'参数表(不打印)'!A5&amp;'参数表(不打印)'!B5</f>
        <v>评估基准日：2018年8月31日</v>
      </c>
      <c r="B3" s="63"/>
      <c r="C3" s="63"/>
      <c r="D3" s="63"/>
      <c r="E3" s="63"/>
      <c r="F3" s="63"/>
      <c r="G3" s="63"/>
      <c r="H3" s="63"/>
      <c r="I3" s="63"/>
      <c r="J3" s="63"/>
      <c r="K3" s="63"/>
      <c r="L3" s="63"/>
      <c r="M3" s="63"/>
      <c r="N3" s="63"/>
      <c r="O3" s="63"/>
      <c r="P3" s="63"/>
      <c r="Q3" s="63"/>
      <c r="R3" s="63"/>
    </row>
    <row r="4" spans="1:17" s="53" customFormat="1" ht="18" customHeight="1">
      <c r="A4" s="64" t="str">
        <f>'参数表(不打印)'!A4&amp;'参数表(不打印)'!B4</f>
        <v>评估委托人：内蒙古自治区国土资源厅</v>
      </c>
      <c r="B4" s="64"/>
      <c r="C4" s="64"/>
      <c r="D4" s="64"/>
      <c r="E4" s="64"/>
      <c r="F4" s="65"/>
      <c r="G4" s="65"/>
      <c r="H4" s="65"/>
      <c r="I4" s="76"/>
      <c r="J4" s="63"/>
      <c r="K4" s="77"/>
      <c r="L4" s="77"/>
      <c r="M4" s="78"/>
      <c r="N4" s="78"/>
      <c r="O4" s="79"/>
      <c r="P4" s="77"/>
      <c r="Q4" s="77"/>
    </row>
    <row r="5" spans="1:18" s="54" customFormat="1" ht="31.5" customHeight="1">
      <c r="A5" s="66" t="s">
        <v>83</v>
      </c>
      <c r="B5" s="66" t="s">
        <v>118</v>
      </c>
      <c r="C5" s="66" t="s">
        <v>85</v>
      </c>
      <c r="D5" s="66" t="s">
        <v>86</v>
      </c>
      <c r="E5" s="67"/>
      <c r="F5" s="66" t="s">
        <v>87</v>
      </c>
      <c r="G5" s="67"/>
      <c r="H5" s="66" t="s">
        <v>119</v>
      </c>
      <c r="I5" s="80" t="s">
        <v>120</v>
      </c>
      <c r="J5" s="66" t="s">
        <v>91</v>
      </c>
      <c r="K5" s="66" t="s">
        <v>92</v>
      </c>
      <c r="L5" s="66" t="s">
        <v>121</v>
      </c>
      <c r="M5" s="81" t="s">
        <v>122</v>
      </c>
      <c r="N5" s="81" t="s">
        <v>123</v>
      </c>
      <c r="O5" s="82" t="s">
        <v>124</v>
      </c>
      <c r="P5" s="66" t="s">
        <v>125</v>
      </c>
      <c r="Q5" s="66" t="s">
        <v>126</v>
      </c>
      <c r="R5" s="66" t="s">
        <v>101</v>
      </c>
    </row>
    <row r="6" spans="1:18" s="54" customFormat="1" ht="34.5" customHeight="1">
      <c r="A6" s="67"/>
      <c r="B6" s="67"/>
      <c r="C6" s="67"/>
      <c r="D6" s="67" t="s">
        <v>102</v>
      </c>
      <c r="E6" s="68" t="s">
        <v>103</v>
      </c>
      <c r="F6" s="69" t="s">
        <v>127</v>
      </c>
      <c r="G6" s="69" t="s">
        <v>128</v>
      </c>
      <c r="H6" s="67"/>
      <c r="I6" s="83"/>
      <c r="J6" s="67"/>
      <c r="K6" s="67"/>
      <c r="L6" s="67"/>
      <c r="M6" s="84"/>
      <c r="N6" s="84"/>
      <c r="O6" s="85"/>
      <c r="P6" s="67"/>
      <c r="Q6" s="67"/>
      <c r="R6" s="67"/>
    </row>
    <row r="7" spans="1:18" s="55" customFormat="1" ht="21" customHeight="1">
      <c r="A7" s="70">
        <v>1</v>
      </c>
      <c r="B7" s="69" t="s">
        <v>129</v>
      </c>
      <c r="C7" s="66" t="s">
        <v>130</v>
      </c>
      <c r="D7" s="71"/>
      <c r="E7" s="71"/>
      <c r="F7" s="70">
        <v>2013</v>
      </c>
      <c r="G7" s="70">
        <v>2013</v>
      </c>
      <c r="H7" s="69" t="s">
        <v>131</v>
      </c>
      <c r="I7" s="70" t="s">
        <v>132</v>
      </c>
      <c r="J7" s="69" t="s">
        <v>133</v>
      </c>
      <c r="K7" s="86" t="s">
        <v>134</v>
      </c>
      <c r="L7" s="81" t="s">
        <v>135</v>
      </c>
      <c r="M7" s="87">
        <f>ROUND(((1.6+1.2)*2/2)*350,2)</f>
        <v>980</v>
      </c>
      <c r="N7" s="87">
        <f>M7</f>
        <v>980</v>
      </c>
      <c r="O7" s="88">
        <v>110</v>
      </c>
      <c r="P7" s="89">
        <v>1.4</v>
      </c>
      <c r="Q7" s="87">
        <f>ROUND(N7*O7*P7/10000,2)</f>
        <v>15.09</v>
      </c>
      <c r="R7" s="95"/>
    </row>
    <row r="8" spans="1:18" s="55" customFormat="1" ht="21" customHeight="1">
      <c r="A8" s="70"/>
      <c r="B8" s="69"/>
      <c r="C8" s="66"/>
      <c r="D8" s="71"/>
      <c r="E8" s="71"/>
      <c r="F8" s="70"/>
      <c r="G8" s="70"/>
      <c r="H8" s="69"/>
      <c r="I8" s="70"/>
      <c r="J8" s="69"/>
      <c r="K8" s="86"/>
      <c r="L8" s="81"/>
      <c r="M8" s="87"/>
      <c r="N8" s="87"/>
      <c r="O8" s="88"/>
      <c r="P8" s="89"/>
      <c r="Q8" s="87"/>
      <c r="R8" s="95"/>
    </row>
    <row r="9" spans="1:18" s="55" customFormat="1" ht="21" customHeight="1">
      <c r="A9" s="70"/>
      <c r="B9" s="70"/>
      <c r="C9" s="67"/>
      <c r="D9" s="71"/>
      <c r="E9" s="71"/>
      <c r="F9" s="70"/>
      <c r="G9" s="70"/>
      <c r="H9" s="69"/>
      <c r="I9" s="69"/>
      <c r="J9" s="69"/>
      <c r="K9" s="86"/>
      <c r="L9" s="86"/>
      <c r="M9" s="87"/>
      <c r="N9" s="87"/>
      <c r="O9" s="88"/>
      <c r="P9" s="89"/>
      <c r="Q9" s="87"/>
      <c r="R9" s="70"/>
    </row>
    <row r="10" spans="1:18" s="55" customFormat="1" ht="21" customHeight="1">
      <c r="A10" s="70"/>
      <c r="B10" s="70"/>
      <c r="C10" s="67"/>
      <c r="D10" s="71"/>
      <c r="E10" s="71"/>
      <c r="F10" s="70"/>
      <c r="G10" s="70"/>
      <c r="H10" s="69"/>
      <c r="I10" s="69"/>
      <c r="J10" s="69"/>
      <c r="K10" s="86"/>
      <c r="L10" s="86"/>
      <c r="M10" s="87"/>
      <c r="N10" s="87"/>
      <c r="O10" s="88"/>
      <c r="P10" s="89"/>
      <c r="Q10" s="87"/>
      <c r="R10" s="95"/>
    </row>
    <row r="11" spans="1:18" s="55" customFormat="1" ht="21" customHeight="1">
      <c r="A11" s="70"/>
      <c r="B11" s="70"/>
      <c r="C11" s="67"/>
      <c r="D11" s="71"/>
      <c r="E11" s="71"/>
      <c r="F11" s="70"/>
      <c r="G11" s="70"/>
      <c r="H11" s="69"/>
      <c r="I11" s="69"/>
      <c r="J11" s="69"/>
      <c r="K11" s="86"/>
      <c r="L11" s="86"/>
      <c r="M11" s="87"/>
      <c r="N11" s="87"/>
      <c r="O11" s="88"/>
      <c r="P11" s="89"/>
      <c r="Q11" s="87"/>
      <c r="R11" s="70"/>
    </row>
    <row r="12" spans="1:18" s="55" customFormat="1" ht="21" customHeight="1">
      <c r="A12" s="70"/>
      <c r="B12" s="70"/>
      <c r="C12" s="70"/>
      <c r="D12" s="71"/>
      <c r="E12" s="71"/>
      <c r="F12" s="70"/>
      <c r="G12" s="70"/>
      <c r="H12" s="69"/>
      <c r="I12" s="69"/>
      <c r="J12" s="69"/>
      <c r="K12" s="86"/>
      <c r="L12" s="86"/>
      <c r="M12" s="87"/>
      <c r="N12" s="87"/>
      <c r="O12" s="88"/>
      <c r="P12" s="89"/>
      <c r="Q12" s="87"/>
      <c r="R12" s="70"/>
    </row>
    <row r="13" spans="1:18" s="54" customFormat="1" ht="21" customHeight="1">
      <c r="A13" s="70"/>
      <c r="B13" s="70"/>
      <c r="C13" s="70"/>
      <c r="D13" s="71"/>
      <c r="E13" s="71"/>
      <c r="F13" s="70"/>
      <c r="G13" s="70"/>
      <c r="H13" s="69"/>
      <c r="I13" s="69"/>
      <c r="J13" s="69"/>
      <c r="K13" s="86"/>
      <c r="L13" s="86"/>
      <c r="M13" s="87"/>
      <c r="N13" s="87"/>
      <c r="O13" s="88"/>
      <c r="P13" s="89"/>
      <c r="Q13" s="87"/>
      <c r="R13" s="96"/>
    </row>
    <row r="14" spans="1:18" s="54" customFormat="1" ht="21" customHeight="1">
      <c r="A14" s="70"/>
      <c r="B14" s="70"/>
      <c r="C14" s="70"/>
      <c r="D14" s="71"/>
      <c r="E14" s="71"/>
      <c r="F14" s="70"/>
      <c r="G14" s="70"/>
      <c r="H14" s="69"/>
      <c r="I14" s="69"/>
      <c r="J14" s="69"/>
      <c r="K14" s="86"/>
      <c r="L14" s="86"/>
      <c r="M14" s="87"/>
      <c r="N14" s="87"/>
      <c r="O14" s="88"/>
      <c r="P14" s="89"/>
      <c r="Q14" s="87"/>
      <c r="R14" s="96"/>
    </row>
    <row r="15" spans="1:18" s="54" customFormat="1" ht="21" customHeight="1">
      <c r="A15" s="70"/>
      <c r="B15" s="70"/>
      <c r="C15" s="70"/>
      <c r="D15" s="71"/>
      <c r="E15" s="71"/>
      <c r="F15" s="70"/>
      <c r="G15" s="70"/>
      <c r="H15" s="69"/>
      <c r="I15" s="69"/>
      <c r="J15" s="69"/>
      <c r="K15" s="86"/>
      <c r="L15" s="86"/>
      <c r="M15" s="87"/>
      <c r="N15" s="87"/>
      <c r="O15" s="88"/>
      <c r="P15" s="89"/>
      <c r="Q15" s="87"/>
      <c r="R15" s="95"/>
    </row>
    <row r="16" spans="1:18" s="51" customFormat="1" ht="21" customHeight="1">
      <c r="A16" s="69" t="s">
        <v>136</v>
      </c>
      <c r="B16" s="70"/>
      <c r="C16" s="70"/>
      <c r="D16" s="70"/>
      <c r="E16" s="71"/>
      <c r="F16" s="70"/>
      <c r="G16" s="70"/>
      <c r="H16" s="70"/>
      <c r="I16" s="70"/>
      <c r="J16" s="70"/>
      <c r="K16" s="70"/>
      <c r="L16" s="70"/>
      <c r="M16" s="90">
        <f>SUM(M7:M15)</f>
        <v>980</v>
      </c>
      <c r="N16" s="90">
        <f>SUM(N7:N15)</f>
        <v>980</v>
      </c>
      <c r="O16" s="88"/>
      <c r="P16" s="89"/>
      <c r="Q16" s="90">
        <f>SUM(Q7:Q15)</f>
        <v>15.09</v>
      </c>
      <c r="R16" s="95"/>
    </row>
    <row r="17" spans="1:18" s="53" customFormat="1" ht="21" customHeight="1">
      <c r="A17" s="64" t="str">
        <f>'参数表(不打印)'!A6&amp;'参数表(不打印)'!B6</f>
        <v>评估机构：北京山连山矿业开发咨询有限责任公司</v>
      </c>
      <c r="B17" s="64"/>
      <c r="C17" s="64"/>
      <c r="D17" s="64"/>
      <c r="E17" s="72"/>
      <c r="G17" s="73"/>
      <c r="H17" s="73"/>
      <c r="I17" s="73"/>
      <c r="J17" s="91" t="str">
        <f>'参数表(不打印)'!A7&amp;'参数表(不打印)'!B7</f>
        <v>复核人：刘和发</v>
      </c>
      <c r="K17" s="91"/>
      <c r="L17" s="91"/>
      <c r="M17" s="91"/>
      <c r="N17" s="91"/>
      <c r="O17" s="91"/>
      <c r="P17" s="92" t="str">
        <f>'参数表(不打印)'!A8&amp;'参数表(不打印)'!B8</f>
        <v>制表人：王如钢</v>
      </c>
      <c r="Q17" s="92"/>
      <c r="R17" s="92"/>
    </row>
    <row r="19" spans="13:14" ht="15">
      <c r="M19" s="93"/>
      <c r="N19" s="93"/>
    </row>
    <row r="20" spans="13:15" ht="15">
      <c r="M20" s="94"/>
      <c r="N20" s="94"/>
      <c r="O20" s="94"/>
    </row>
  </sheetData>
  <sheetProtection/>
  <mergeCells count="22">
    <mergeCell ref="A2:R2"/>
    <mergeCell ref="A3:R3"/>
    <mergeCell ref="D5:E5"/>
    <mergeCell ref="F5:G5"/>
    <mergeCell ref="A16:B16"/>
    <mergeCell ref="J17:N17"/>
    <mergeCell ref="P17:R17"/>
    <mergeCell ref="M20:O20"/>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39" right="0.39" top="1.42" bottom="0.75" header="0.51" footer="0.39"/>
  <pageSetup horizontalDpi="600" verticalDpi="600" orientation="landscape" paperSize="9"/>
  <rowBreaks count="1" manualBreakCount="1">
    <brk id="17" max="255" man="1"/>
  </rowBreaks>
</worksheet>
</file>

<file path=xl/worksheets/sheet6.xml><?xml version="1.0" encoding="utf-8"?>
<worksheet xmlns="http://schemas.openxmlformats.org/spreadsheetml/2006/main" xmlns:r="http://schemas.openxmlformats.org/officeDocument/2006/relationships">
  <dimension ref="A1:R18"/>
  <sheetViews>
    <sheetView showGridLines="0" zoomScaleSheetLayoutView="100" workbookViewId="0" topLeftCell="A1">
      <selection activeCell="M11" sqref="M11"/>
    </sheetView>
  </sheetViews>
  <sheetFormatPr defaultColWidth="8.625" defaultRowHeight="14.25"/>
  <cols>
    <col min="1" max="1" width="4.25390625" style="6" customWidth="1"/>
    <col min="2" max="2" width="6.375" style="6" customWidth="1"/>
    <col min="3" max="3" width="8.875" style="6" customWidth="1"/>
    <col min="4" max="4" width="5.625" style="6" customWidth="1"/>
    <col min="5" max="5" width="5.625" style="7" customWidth="1"/>
    <col min="6" max="6" width="6.25390625" style="6" customWidth="1"/>
    <col min="7" max="7" width="5.50390625" style="6" customWidth="1"/>
    <col min="8" max="8" width="7.50390625" style="6" customWidth="1"/>
    <col min="9" max="9" width="6.125" style="6" customWidth="1"/>
    <col min="10" max="10" width="10.625" style="6" customWidth="1"/>
    <col min="11" max="11" width="5.625" style="6" customWidth="1"/>
    <col min="12" max="12" width="9.125" style="6" customWidth="1"/>
    <col min="13" max="14" width="8.625" style="8" customWidth="1"/>
    <col min="15" max="15" width="7.125" style="9" customWidth="1"/>
    <col min="16" max="16" width="5.625" style="6" customWidth="1"/>
    <col min="17" max="17" width="8.625" style="6" customWidth="1"/>
    <col min="18" max="18" width="6.25390625" style="6" customWidth="1"/>
    <col min="19" max="32" width="9.00390625" style="6" bestFit="1" customWidth="1"/>
    <col min="33" max="16384" width="8.625" style="6" customWidth="1"/>
  </cols>
  <sheetData>
    <row r="1" spans="1:15" s="1" customFormat="1" ht="21" customHeight="1">
      <c r="A1" s="10" t="s">
        <v>137</v>
      </c>
      <c r="E1" s="11"/>
      <c r="M1" s="29"/>
      <c r="N1" s="29"/>
      <c r="O1" s="30"/>
    </row>
    <row r="2" spans="1:18" s="2" customFormat="1" ht="24" customHeight="1">
      <c r="A2" s="12" t="str">
        <f>'参数表(不打印)'!B1&amp;"探矿权评估浅井工程重置成本计算表"</f>
        <v>内蒙古自治区额济纳旗灰石山东北金多金属矿普查探矿权评估浅井工程重置成本计算表</v>
      </c>
      <c r="B2" s="12"/>
      <c r="C2" s="12"/>
      <c r="D2" s="12"/>
      <c r="E2" s="12"/>
      <c r="F2" s="12"/>
      <c r="G2" s="12"/>
      <c r="H2" s="12"/>
      <c r="I2" s="12"/>
      <c r="J2" s="12"/>
      <c r="K2" s="12"/>
      <c r="L2" s="12"/>
      <c r="M2" s="12"/>
      <c r="N2" s="12"/>
      <c r="O2" s="12"/>
      <c r="P2" s="12"/>
      <c r="Q2" s="12"/>
      <c r="R2" s="12"/>
    </row>
    <row r="3" spans="1:18" s="2" customFormat="1" ht="16.5" customHeight="1">
      <c r="A3" s="13" t="str">
        <f>'参数表(不打印)'!A5&amp;'参数表(不打印)'!B5</f>
        <v>评估基准日：2018年8月31日</v>
      </c>
      <c r="B3" s="13"/>
      <c r="C3" s="13"/>
      <c r="D3" s="13"/>
      <c r="E3" s="13"/>
      <c r="F3" s="13"/>
      <c r="G3" s="13"/>
      <c r="H3" s="13"/>
      <c r="I3" s="13"/>
      <c r="J3" s="13"/>
      <c r="K3" s="13"/>
      <c r="L3" s="13"/>
      <c r="M3" s="13"/>
      <c r="N3" s="13"/>
      <c r="O3" s="13"/>
      <c r="P3" s="13"/>
      <c r="Q3" s="13"/>
      <c r="R3" s="13"/>
    </row>
    <row r="4" spans="1:17" s="3" customFormat="1" ht="18" customHeight="1">
      <c r="A4" s="14" t="str">
        <f>'参数表(不打印)'!A4&amp;'参数表(不打印)'!B4</f>
        <v>评估委托人：内蒙古自治区国土资源厅</v>
      </c>
      <c r="B4" s="14"/>
      <c r="C4" s="14"/>
      <c r="D4" s="14"/>
      <c r="E4" s="14"/>
      <c r="F4" s="15"/>
      <c r="G4" s="15"/>
      <c r="H4" s="15"/>
      <c r="I4" s="31"/>
      <c r="J4" s="13"/>
      <c r="K4" s="12"/>
      <c r="L4" s="12"/>
      <c r="M4" s="32"/>
      <c r="N4" s="32"/>
      <c r="O4" s="33"/>
      <c r="P4" s="12"/>
      <c r="Q4" s="12"/>
    </row>
    <row r="5" spans="1:18" s="4" customFormat="1" ht="31.5" customHeight="1">
      <c r="A5" s="16" t="s">
        <v>83</v>
      </c>
      <c r="B5" s="16" t="s">
        <v>138</v>
      </c>
      <c r="C5" s="16" t="s">
        <v>85</v>
      </c>
      <c r="D5" s="16" t="s">
        <v>86</v>
      </c>
      <c r="E5" s="17"/>
      <c r="F5" s="16" t="s">
        <v>87</v>
      </c>
      <c r="G5" s="17"/>
      <c r="H5" s="16" t="s">
        <v>119</v>
      </c>
      <c r="I5" s="34" t="s">
        <v>139</v>
      </c>
      <c r="J5" s="16" t="s">
        <v>91</v>
      </c>
      <c r="K5" s="16" t="s">
        <v>92</v>
      </c>
      <c r="L5" s="16" t="s">
        <v>121</v>
      </c>
      <c r="M5" s="35" t="s">
        <v>140</v>
      </c>
      <c r="N5" s="35" t="s">
        <v>141</v>
      </c>
      <c r="O5" s="36" t="s">
        <v>96</v>
      </c>
      <c r="P5" s="16" t="s">
        <v>99</v>
      </c>
      <c r="Q5" s="16" t="s">
        <v>126</v>
      </c>
      <c r="R5" s="16" t="s">
        <v>101</v>
      </c>
    </row>
    <row r="6" spans="1:18" s="4" customFormat="1" ht="34.5" customHeight="1">
      <c r="A6" s="17"/>
      <c r="B6" s="17"/>
      <c r="C6" s="17"/>
      <c r="D6" s="17" t="s">
        <v>102</v>
      </c>
      <c r="E6" s="18" t="s">
        <v>103</v>
      </c>
      <c r="F6" s="19" t="s">
        <v>127</v>
      </c>
      <c r="G6" s="19" t="s">
        <v>128</v>
      </c>
      <c r="H6" s="17"/>
      <c r="I6" s="37"/>
      <c r="J6" s="17"/>
      <c r="K6" s="17"/>
      <c r="L6" s="17"/>
      <c r="M6" s="38"/>
      <c r="N6" s="38"/>
      <c r="O6" s="39"/>
      <c r="P6" s="17"/>
      <c r="Q6" s="17"/>
      <c r="R6" s="17"/>
    </row>
    <row r="7" spans="1:18" s="5" customFormat="1" ht="30" customHeight="1">
      <c r="A7" s="20">
        <v>1</v>
      </c>
      <c r="B7" s="19" t="s">
        <v>142</v>
      </c>
      <c r="C7" s="16" t="s">
        <v>115</v>
      </c>
      <c r="D7" s="21" t="s">
        <v>143</v>
      </c>
      <c r="E7" s="22"/>
      <c r="F7" s="22"/>
      <c r="G7" s="23"/>
      <c r="H7" s="19" t="s">
        <v>144</v>
      </c>
      <c r="I7" s="20" t="s">
        <v>145</v>
      </c>
      <c r="J7" s="19" t="s">
        <v>146</v>
      </c>
      <c r="K7" s="40" t="s">
        <v>134</v>
      </c>
      <c r="L7" s="35" t="s">
        <v>135</v>
      </c>
      <c r="M7" s="41"/>
      <c r="N7" s="41">
        <f>ROUND(M7/29*22,2)</f>
        <v>0</v>
      </c>
      <c r="O7" s="42">
        <v>684</v>
      </c>
      <c r="P7" s="43">
        <v>1.2</v>
      </c>
      <c r="Q7" s="41">
        <f>ROUND(N7*O7*P7/10000,2)</f>
        <v>0</v>
      </c>
      <c r="R7" s="49"/>
    </row>
    <row r="8" spans="1:18" s="5" customFormat="1" ht="30" customHeight="1">
      <c r="A8" s="20">
        <f>A7+1</f>
        <v>2</v>
      </c>
      <c r="B8" s="19" t="s">
        <v>142</v>
      </c>
      <c r="C8" s="16" t="s">
        <v>147</v>
      </c>
      <c r="D8" s="21" t="s">
        <v>148</v>
      </c>
      <c r="E8" s="22"/>
      <c r="F8" s="22"/>
      <c r="G8" s="23"/>
      <c r="H8" s="19" t="s">
        <v>144</v>
      </c>
      <c r="I8" s="20" t="s">
        <v>145</v>
      </c>
      <c r="J8" s="19" t="s">
        <v>146</v>
      </c>
      <c r="K8" s="40" t="s">
        <v>134</v>
      </c>
      <c r="L8" s="35" t="s">
        <v>135</v>
      </c>
      <c r="M8" s="41"/>
      <c r="N8" s="41">
        <f>M8</f>
        <v>0</v>
      </c>
      <c r="O8" s="42">
        <v>684</v>
      </c>
      <c r="P8" s="43">
        <v>1.2</v>
      </c>
      <c r="Q8" s="41">
        <f>ROUND(N8*O8*P8/10000,2)</f>
        <v>0</v>
      </c>
      <c r="R8" s="49"/>
    </row>
    <row r="9" spans="1:18" s="5" customFormat="1" ht="30" customHeight="1">
      <c r="A9" s="20">
        <f>A8+1</f>
        <v>3</v>
      </c>
      <c r="B9" s="19" t="s">
        <v>142</v>
      </c>
      <c r="C9" s="16" t="s">
        <v>149</v>
      </c>
      <c r="D9" s="21" t="s">
        <v>150</v>
      </c>
      <c r="E9" s="22"/>
      <c r="F9" s="22"/>
      <c r="G9" s="23"/>
      <c r="H9" s="19" t="s">
        <v>144</v>
      </c>
      <c r="I9" s="20" t="s">
        <v>145</v>
      </c>
      <c r="J9" s="19" t="s">
        <v>146</v>
      </c>
      <c r="K9" s="40" t="s">
        <v>134</v>
      </c>
      <c r="L9" s="35" t="s">
        <v>135</v>
      </c>
      <c r="M9" s="41"/>
      <c r="N9" s="41">
        <f>ROUND(M9/7*4,2)</f>
        <v>0</v>
      </c>
      <c r="O9" s="42">
        <v>684</v>
      </c>
      <c r="P9" s="43">
        <v>1.2</v>
      </c>
      <c r="Q9" s="41">
        <f>ROUND(N9*O9*P9/10000,2)</f>
        <v>0</v>
      </c>
      <c r="R9" s="20"/>
    </row>
    <row r="10" spans="1:18" s="5" customFormat="1" ht="30" customHeight="1">
      <c r="A10" s="20">
        <f>A9+1</f>
        <v>4</v>
      </c>
      <c r="B10" s="19" t="s">
        <v>142</v>
      </c>
      <c r="C10" s="16" t="s">
        <v>151</v>
      </c>
      <c r="D10" s="21" t="s">
        <v>152</v>
      </c>
      <c r="E10" s="22"/>
      <c r="F10" s="22"/>
      <c r="G10" s="23"/>
      <c r="H10" s="19" t="s">
        <v>144</v>
      </c>
      <c r="I10" s="20" t="s">
        <v>145</v>
      </c>
      <c r="J10" s="19" t="s">
        <v>146</v>
      </c>
      <c r="K10" s="40" t="s">
        <v>134</v>
      </c>
      <c r="L10" s="35" t="s">
        <v>135</v>
      </c>
      <c r="M10" s="41"/>
      <c r="N10" s="41">
        <f>ROUND(M10/8*3,2)</f>
        <v>0</v>
      </c>
      <c r="O10" s="42">
        <v>684</v>
      </c>
      <c r="P10" s="43">
        <v>1.2</v>
      </c>
      <c r="Q10" s="41">
        <f>ROUND(N10*O10*P10/10000,2)</f>
        <v>0</v>
      </c>
      <c r="R10" s="49"/>
    </row>
    <row r="11" spans="1:18" s="4" customFormat="1" ht="30" customHeight="1">
      <c r="A11" s="20"/>
      <c r="B11" s="20"/>
      <c r="C11" s="20"/>
      <c r="D11" s="24"/>
      <c r="E11" s="24"/>
      <c r="F11" s="20"/>
      <c r="G11" s="20"/>
      <c r="H11" s="19"/>
      <c r="I11" s="19"/>
      <c r="J11" s="19"/>
      <c r="K11" s="40"/>
      <c r="L11" s="40"/>
      <c r="M11" s="41"/>
      <c r="N11" s="41"/>
      <c r="O11" s="42"/>
      <c r="P11" s="43"/>
      <c r="Q11" s="41"/>
      <c r="R11" s="50"/>
    </row>
    <row r="12" spans="1:18" s="4" customFormat="1" ht="30" customHeight="1">
      <c r="A12" s="20"/>
      <c r="B12" s="20"/>
      <c r="C12" s="20"/>
      <c r="D12" s="24"/>
      <c r="E12" s="24"/>
      <c r="F12" s="20"/>
      <c r="G12" s="20"/>
      <c r="H12" s="19"/>
      <c r="I12" s="19"/>
      <c r="J12" s="19"/>
      <c r="K12" s="40"/>
      <c r="L12" s="40"/>
      <c r="M12" s="41"/>
      <c r="N12" s="41"/>
      <c r="O12" s="42"/>
      <c r="P12" s="43"/>
      <c r="Q12" s="41"/>
      <c r="R12" s="50"/>
    </row>
    <row r="13" spans="1:18" s="4" customFormat="1" ht="30" customHeight="1">
      <c r="A13" s="20"/>
      <c r="B13" s="20"/>
      <c r="C13" s="20"/>
      <c r="D13" s="24"/>
      <c r="E13" s="24"/>
      <c r="F13" s="20"/>
      <c r="G13" s="20"/>
      <c r="H13" s="19"/>
      <c r="I13" s="19"/>
      <c r="J13" s="19"/>
      <c r="K13" s="40"/>
      <c r="L13" s="40"/>
      <c r="M13" s="41"/>
      <c r="N13" s="41"/>
      <c r="O13" s="42"/>
      <c r="P13" s="43"/>
      <c r="Q13" s="41"/>
      <c r="R13" s="49"/>
    </row>
    <row r="14" spans="1:18" s="1" customFormat="1" ht="30" customHeight="1">
      <c r="A14" s="25" t="s">
        <v>136</v>
      </c>
      <c r="B14" s="26"/>
      <c r="C14" s="20"/>
      <c r="D14" s="20"/>
      <c r="E14" s="24"/>
      <c r="F14" s="20"/>
      <c r="G14" s="20"/>
      <c r="H14" s="20"/>
      <c r="I14" s="20"/>
      <c r="J14" s="20"/>
      <c r="K14" s="20"/>
      <c r="L14" s="20"/>
      <c r="M14" s="44">
        <f>SUM(M7:M13)</f>
        <v>0</v>
      </c>
      <c r="N14" s="44">
        <f>SUM(N7:N13)</f>
        <v>0</v>
      </c>
      <c r="O14" s="42"/>
      <c r="P14" s="43"/>
      <c r="Q14" s="44">
        <f>SUM(Q7:Q13)</f>
        <v>0</v>
      </c>
      <c r="R14" s="49"/>
    </row>
    <row r="15" spans="1:18" s="3" customFormat="1" ht="21" customHeight="1">
      <c r="A15" s="14" t="str">
        <f>'参数表(不打印)'!A6&amp;'参数表(不打印)'!B6</f>
        <v>评估机构：北京山连山矿业开发咨询有限责任公司</v>
      </c>
      <c r="B15" s="14"/>
      <c r="C15" s="14"/>
      <c r="D15" s="14"/>
      <c r="E15" s="27"/>
      <c r="G15" s="28"/>
      <c r="H15" s="28"/>
      <c r="I15" s="28"/>
      <c r="J15" s="45" t="str">
        <f>'参数表(不打印)'!A7&amp;'参数表(不打印)'!B7</f>
        <v>复核人：刘和发</v>
      </c>
      <c r="K15" s="45"/>
      <c r="L15" s="45"/>
      <c r="M15" s="45"/>
      <c r="N15" s="45"/>
      <c r="O15" s="45"/>
      <c r="P15" s="46" t="str">
        <f>'参数表(不打印)'!A8&amp;'参数表(不打印)'!B8</f>
        <v>制表人：王如钢</v>
      </c>
      <c r="Q15" s="46"/>
      <c r="R15" s="46"/>
    </row>
    <row r="17" spans="13:14" ht="15">
      <c r="M17" s="47"/>
      <c r="N17" s="47"/>
    </row>
    <row r="18" spans="13:15" ht="15">
      <c r="M18" s="48"/>
      <c r="N18" s="48"/>
      <c r="O18" s="48"/>
    </row>
  </sheetData>
  <sheetProtection/>
  <mergeCells count="26">
    <mergeCell ref="A2:R2"/>
    <mergeCell ref="A3:R3"/>
    <mergeCell ref="D5:E5"/>
    <mergeCell ref="F5:G5"/>
    <mergeCell ref="D7:G7"/>
    <mergeCell ref="D8:G8"/>
    <mergeCell ref="D9:G9"/>
    <mergeCell ref="D10:G10"/>
    <mergeCell ref="A14:B14"/>
    <mergeCell ref="J15:N15"/>
    <mergeCell ref="P15:R15"/>
    <mergeCell ref="M18:O18"/>
    <mergeCell ref="A5:A6"/>
    <mergeCell ref="B5:B6"/>
    <mergeCell ref="C5:C6"/>
    <mergeCell ref="H5:H6"/>
    <mergeCell ref="I5:I6"/>
    <mergeCell ref="J5:J6"/>
    <mergeCell ref="K5:K6"/>
    <mergeCell ref="L5:L6"/>
    <mergeCell ref="M5:M6"/>
    <mergeCell ref="N5:N6"/>
    <mergeCell ref="O5:O6"/>
    <mergeCell ref="P5:P6"/>
    <mergeCell ref="Q5:Q6"/>
    <mergeCell ref="R5:R6"/>
  </mergeCells>
  <printOptions horizontalCentered="1"/>
  <pageMargins left="0.51" right="0.52" top="1.42" bottom="0.75" header="0.51" footer="0.39"/>
  <pageSetup horizontalDpi="600" verticalDpi="600" orientation="landscape" paperSize="9"/>
  <rowBreaks count="1" manualBreakCount="1">
    <brk id="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BJSLS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地质要素评序法探矿权评估计算表</dc:title>
  <dc:subject/>
  <dc:creator>LHF</dc:creator>
  <cp:keywords/>
  <dc:description/>
  <cp:lastModifiedBy>小康</cp:lastModifiedBy>
  <cp:lastPrinted>2018-09-24T07:48:49Z</cp:lastPrinted>
  <dcterms:created xsi:type="dcterms:W3CDTF">1999-11-25T06:58:34Z</dcterms:created>
  <dcterms:modified xsi:type="dcterms:W3CDTF">2022-04-16T13:43:23Z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6C9652E4765E4BD0B1148EF4AF1DACF1</vt:lpwstr>
  </property>
</Properties>
</file>